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/>
  <xr:revisionPtr revIDLastSave="0" documentId="13_ncr:1_{5C9F35CE-C409-424A-9456-1116CB3DBC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yroll Input" sheetId="3" r:id="rId1"/>
    <sheet name="Sheet1" sheetId="5" r:id="rId2"/>
    <sheet name="stubs_template" sheetId="4" state="hidden" r:id="rId3"/>
  </sheets>
  <definedNames>
    <definedName name="CompanyName">'Payroll Input'!#REF!</definedName>
    <definedName name="CurrentEmp">INDEX(Employees[Employee Name],Stub)</definedName>
    <definedName name="PeriodEnding">'Payroll Input'!$M$1</definedName>
    <definedName name="_xlnm.Print_Titles" localSheetId="0">'Payroll Input'!$1:$3</definedName>
    <definedName name="Stub">INT((ROW()-2)/12)+1</definedName>
    <definedName name="StubStruc">stubs_template!$B$37:$N$48</definedName>
    <definedName name="ThePage">stubs_template!$B$1:$N$48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3" l="1"/>
  <c r="U6" i="3"/>
  <c r="U7" i="3"/>
  <c r="U8" i="3"/>
  <c r="U9" i="3"/>
  <c r="U10" i="3"/>
  <c r="U11" i="3"/>
  <c r="U12" i="3"/>
  <c r="G4" i="3"/>
  <c r="S5" i="3"/>
  <c r="S6" i="3"/>
  <c r="S7" i="3"/>
  <c r="S8" i="3"/>
  <c r="S9" i="3"/>
  <c r="S10" i="3"/>
  <c r="S11" i="3"/>
  <c r="S12" i="3"/>
  <c r="S4" i="3"/>
  <c r="F4" i="3"/>
  <c r="F5" i="3"/>
  <c r="G5" i="3" s="1"/>
  <c r="F6" i="3"/>
  <c r="I29" i="4" s="1"/>
  <c r="F7" i="3"/>
  <c r="F8" i="3"/>
  <c r="G8" i="3" s="1"/>
  <c r="F9" i="3"/>
  <c r="G9" i="3" s="1"/>
  <c r="F10" i="3"/>
  <c r="G10" i="3" s="1"/>
  <c r="I10" i="3" s="1"/>
  <c r="F11" i="3"/>
  <c r="G11" i="3" s="1"/>
  <c r="I11" i="3" s="1"/>
  <c r="F12" i="3"/>
  <c r="G12" i="3" s="1"/>
  <c r="I12" i="3" s="1"/>
  <c r="K12" i="3" s="1"/>
  <c r="G7" i="3"/>
  <c r="I7" i="3" s="1"/>
  <c r="J7" i="3" s="1"/>
  <c r="C13" i="3"/>
  <c r="M43" i="4"/>
  <c r="M42" i="4"/>
  <c r="M41" i="4"/>
  <c r="M40" i="4"/>
  <c r="L39" i="4"/>
  <c r="M31" i="4"/>
  <c r="M30" i="4"/>
  <c r="M29" i="4"/>
  <c r="M28" i="4"/>
  <c r="L27" i="4"/>
  <c r="M19" i="4"/>
  <c r="M18" i="4"/>
  <c r="M17" i="4"/>
  <c r="M16" i="4"/>
  <c r="L15" i="4"/>
  <c r="I44" i="4"/>
  <c r="I41" i="4"/>
  <c r="I40" i="4"/>
  <c r="H39" i="4"/>
  <c r="I32" i="4"/>
  <c r="I28" i="4"/>
  <c r="H27" i="4"/>
  <c r="I20" i="4"/>
  <c r="I16" i="4"/>
  <c r="H15" i="4"/>
  <c r="E44" i="4"/>
  <c r="E41" i="4"/>
  <c r="E40" i="4"/>
  <c r="E32" i="4"/>
  <c r="E29" i="4"/>
  <c r="E28" i="4"/>
  <c r="E20" i="4"/>
  <c r="E17" i="4"/>
  <c r="E16" i="4"/>
  <c r="M7" i="4"/>
  <c r="M6" i="4"/>
  <c r="M5" i="4"/>
  <c r="M4" i="4"/>
  <c r="L3" i="4"/>
  <c r="E8" i="4"/>
  <c r="E5" i="4"/>
  <c r="E4" i="4"/>
  <c r="I8" i="4"/>
  <c r="I5" i="4"/>
  <c r="I4" i="4"/>
  <c r="H3" i="4"/>
  <c r="G6" i="3" l="1"/>
  <c r="I6" i="3" s="1"/>
  <c r="J6" i="3" s="1"/>
  <c r="I4" i="3"/>
  <c r="L4" i="3" s="1"/>
  <c r="I9" i="4" s="1"/>
  <c r="F13" i="3"/>
  <c r="I17" i="4"/>
  <c r="J10" i="3"/>
  <c r="K10" i="3"/>
  <c r="L10" i="3"/>
  <c r="T10" i="3" s="1"/>
  <c r="I5" i="3"/>
  <c r="J12" i="3"/>
  <c r="J11" i="3"/>
  <c r="K11" i="3"/>
  <c r="L11" i="3"/>
  <c r="T11" i="3" s="1"/>
  <c r="I8" i="3"/>
  <c r="L7" i="3"/>
  <c r="L12" i="3"/>
  <c r="T12" i="3" s="1"/>
  <c r="I9" i="3"/>
  <c r="K7" i="3"/>
  <c r="I45" i="4" l="1"/>
  <c r="T7" i="3"/>
  <c r="K6" i="3"/>
  <c r="L6" i="3"/>
  <c r="K4" i="3"/>
  <c r="J4" i="3"/>
  <c r="U4" i="3" s="1"/>
  <c r="M12" i="3"/>
  <c r="V12" i="3"/>
  <c r="M10" i="3"/>
  <c r="M11" i="3"/>
  <c r="L5" i="3"/>
  <c r="I13" i="3"/>
  <c r="J5" i="3"/>
  <c r="K5" i="3"/>
  <c r="M7" i="3"/>
  <c r="J9" i="3"/>
  <c r="K9" i="3"/>
  <c r="L9" i="3"/>
  <c r="T9" i="3" s="1"/>
  <c r="J8" i="3"/>
  <c r="K8" i="3"/>
  <c r="L8" i="3"/>
  <c r="T8" i="3" s="1"/>
  <c r="I33" i="4" l="1"/>
  <c r="T6" i="3"/>
  <c r="V6" i="3" s="1"/>
  <c r="I21" i="4"/>
  <c r="T5" i="3"/>
  <c r="V7" i="3"/>
  <c r="M6" i="3"/>
  <c r="M4" i="3"/>
  <c r="T4" i="3"/>
  <c r="V11" i="3"/>
  <c r="V10" i="3"/>
  <c r="K13" i="3"/>
  <c r="M9" i="3"/>
  <c r="M8" i="3"/>
  <c r="J13" i="3"/>
  <c r="M5" i="3"/>
  <c r="D39" i="4"/>
  <c r="C38" i="4"/>
  <c r="D27" i="4"/>
  <c r="C26" i="4"/>
  <c r="D15" i="4"/>
  <c r="C14" i="4"/>
  <c r="D3" i="4"/>
  <c r="C2" i="4"/>
  <c r="L13" i="3"/>
  <c r="E13" i="3"/>
  <c r="D13" i="3"/>
  <c r="V4" i="3" l="1"/>
  <c r="V9" i="3"/>
  <c r="V8" i="3"/>
  <c r="T13" i="3"/>
  <c r="V5" i="3"/>
  <c r="U13" i="3"/>
  <c r="M32" i="4"/>
  <c r="I30" i="4"/>
  <c r="E30" i="4"/>
  <c r="I31" i="4"/>
  <c r="E31" i="4"/>
  <c r="E6" i="4"/>
  <c r="I6" i="4"/>
  <c r="M8" i="4"/>
  <c r="E7" i="4"/>
  <c r="I7" i="4"/>
  <c r="M44" i="4"/>
  <c r="I43" i="4"/>
  <c r="E42" i="4"/>
  <c r="I42" i="4"/>
  <c r="E43" i="4"/>
  <c r="M20" i="4"/>
  <c r="I19" i="4"/>
  <c r="E18" i="4"/>
  <c r="I18" i="4"/>
  <c r="E19" i="4"/>
  <c r="G13" i="3"/>
  <c r="M9" i="4" l="1"/>
  <c r="E9" i="4"/>
  <c r="M33" i="4"/>
  <c r="E33" i="4"/>
  <c r="M23" i="4"/>
  <c r="M21" i="4"/>
  <c r="E21" i="4"/>
  <c r="M47" i="4"/>
  <c r="M45" i="4"/>
  <c r="E45" i="4"/>
  <c r="M35" i="4"/>
  <c r="M11" i="4"/>
  <c r="M13" i="3" l="1"/>
</calcChain>
</file>

<file path=xl/sharedStrings.xml><?xml version="1.0" encoding="utf-8"?>
<sst xmlns="http://schemas.openxmlformats.org/spreadsheetml/2006/main" count="118" uniqueCount="48">
  <si>
    <t>Hourly Wage</t>
  </si>
  <si>
    <t>Tax Status</t>
  </si>
  <si>
    <t>Federal Allowance (From W-4)</t>
  </si>
  <si>
    <t>ID</t>
  </si>
  <si>
    <t>Vacation Hours</t>
  </si>
  <si>
    <t>Sick Hours</t>
  </si>
  <si>
    <t>Overtime Hours</t>
  </si>
  <si>
    <t>Overtime Rate</t>
  </si>
  <si>
    <t>Gross Pay</t>
  </si>
  <si>
    <t>Other Deduction</t>
  </si>
  <si>
    <t>Net Pay</t>
  </si>
  <si>
    <t>Employee Name</t>
  </si>
  <si>
    <t>Hours Worked</t>
  </si>
  <si>
    <t>Hourly Rate</t>
  </si>
  <si>
    <t>Social Security Tax</t>
  </si>
  <si>
    <t xml:space="preserve">Federal Income Tax </t>
  </si>
  <si>
    <t xml:space="preserve">Medicare Tax </t>
  </si>
  <si>
    <t xml:space="preserve">State Tax </t>
  </si>
  <si>
    <t>Insurance Deduction</t>
  </si>
  <si>
    <t>Other Regular Deduction</t>
  </si>
  <si>
    <t xml:space="preserve">Total Taxes and Deductions </t>
  </si>
  <si>
    <t>PAYROLL CALCULATOR</t>
  </si>
  <si>
    <t>Federal
Income Tax</t>
  </si>
  <si>
    <t>Reg Hours Worked</t>
  </si>
  <si>
    <t>COMPANY NAME:</t>
  </si>
  <si>
    <t>PERIOD ENDING:</t>
  </si>
  <si>
    <t>Totals</t>
  </si>
  <si>
    <t>PERIOD</t>
  </si>
  <si>
    <t>NAME</t>
  </si>
  <si>
    <t>EMPLOYEE ID</t>
  </si>
  <si>
    <t>NET PAY</t>
  </si>
  <si>
    <t>PEROID</t>
  </si>
  <si>
    <t>Total Taxes and</t>
  </si>
  <si>
    <t xml:space="preserve">Regular Deductions </t>
  </si>
  <si>
    <t>Vacation Pay (4%)</t>
  </si>
  <si>
    <t>Column1</t>
  </si>
  <si>
    <t>Total Gross Pay</t>
  </si>
  <si>
    <t>Total Hourly
Pay</t>
  </si>
  <si>
    <t>Federal Tax withheld</t>
  </si>
  <si>
    <t>Employee CPP Withheld</t>
  </si>
  <si>
    <t>Employee EI Withheld</t>
  </si>
  <si>
    <t>CPP Rate</t>
  </si>
  <si>
    <t>EI Rate (Employee)</t>
  </si>
  <si>
    <t>Total
Deductions Employee</t>
  </si>
  <si>
    <t>Total
Deductions Employer</t>
  </si>
  <si>
    <t>Sample</t>
  </si>
  <si>
    <t>Total Deductions To CRA</t>
  </si>
  <si>
    <t>EI Rate (Employer) 1.4 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</si>
</sst>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[Red]\(&quot;$&quot;#,##0.00\)"/>
    <numFmt numFmtId="165" formatCode="&quot;$&quot;#,##0.00;;\-"/>
    <numFmt numFmtId="166" formatCode="&quot;$&quot;#,##0.00;\-&quot;$&quot;#,##0.00;\-"/>
    <numFmt numFmtId="167" formatCode="&quot;$&quot;#,##0.00;[Red]&quot;$&quot;#,##0.00"/>
  </numFmts>
  <fonts count="16" x14ac:knownFonts="1">
    <font>
      <sz val="10"/>
      <color theme="1"/>
      <name val="Calibri"/>
      <family val="2"/>
    </font>
    <font>
      <b/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4"/>
      <name val="Cambria"/>
      <family val="2"/>
      <scheme val="major"/>
    </font>
    <font>
      <b/>
      <sz val="11"/>
      <color theme="3"/>
      <name val="Cambria"/>
      <family val="1"/>
      <scheme val="major"/>
    </font>
    <font>
      <b/>
      <sz val="10"/>
      <color theme="3"/>
      <name val="Cambria"/>
      <family val="1"/>
      <scheme val="major"/>
    </font>
    <font>
      <b/>
      <sz val="9"/>
      <color theme="3"/>
      <name val="Calibri"/>
      <family val="2"/>
      <scheme val="minor"/>
    </font>
    <font>
      <sz val="10"/>
      <color theme="1"/>
      <name val="Calibri"/>
      <family val="2"/>
    </font>
    <font>
      <sz val="8"/>
      <name val="Calibri"/>
      <family val="2"/>
    </font>
    <font>
      <b/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/>
      <bottom style="thin">
        <color theme="3"/>
      </bottom>
      <diagonal/>
    </border>
  </borders>
  <cellStyleXfs count="7">
    <xf numFmtId="0" fontId="0" fillId="0" borderId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Alignment="0" applyProtection="0"/>
    <xf numFmtId="0" fontId="5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13" fillId="0" borderId="0" applyFont="0" applyFill="0" applyBorder="0" applyAlignment="0" applyProtection="0"/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/>
    </xf>
    <xf numFmtId="166" fontId="0" fillId="2" borderId="0" xfId="0" applyNumberFormat="1" applyFill="1" applyAlignment="1">
      <alignment horizontal="right" vertical="center" indent="1"/>
    </xf>
    <xf numFmtId="165" fontId="0" fillId="0" borderId="0" xfId="0" applyNumberFormat="1" applyAlignment="1">
      <alignment horizontal="right" vertical="center" indent="1"/>
    </xf>
    <xf numFmtId="166" fontId="8" fillId="2" borderId="0" xfId="0" applyNumberFormat="1" applyFont="1" applyFill="1" applyAlignment="1">
      <alignment horizontal="right" vertical="center" indent="1"/>
    </xf>
    <xf numFmtId="0" fontId="7" fillId="0" borderId="0" xfId="0" applyFont="1" applyAlignment="1">
      <alignment horizontal="left" indent="1"/>
    </xf>
    <xf numFmtId="0" fontId="7" fillId="0" borderId="0" xfId="0" applyFont="1" applyAlignment="1">
      <alignment horizontal="left" wrapText="1" indent="1"/>
    </xf>
    <xf numFmtId="0" fontId="0" fillId="0" borderId="0" xfId="0" applyAlignment="1">
      <alignment horizontal="left" vertical="center" indent="1"/>
    </xf>
    <xf numFmtId="0" fontId="9" fillId="0" borderId="2" xfId="1" applyBorder="1" applyAlignment="1">
      <alignment vertical="center"/>
    </xf>
    <xf numFmtId="0" fontId="0" fillId="0" borderId="2" xfId="0" applyBorder="1">
      <alignment vertical="center"/>
    </xf>
    <xf numFmtId="14" fontId="4" fillId="0" borderId="0" xfId="5" applyNumberFormat="1" applyFill="1" applyBorder="1" applyAlignment="1">
      <alignment horizontal="left" vertical="center" indent="1"/>
    </xf>
    <xf numFmtId="0" fontId="4" fillId="0" borderId="0" xfId="5" applyFill="1" applyBorder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164" fontId="12" fillId="0" borderId="0" xfId="0" applyNumberFormat="1" applyFont="1" applyAlignment="1">
      <alignment horizontal="left" vertical="center" inden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9" fillId="0" borderId="4" xfId="1" applyBorder="1" applyAlignme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164" fontId="1" fillId="3" borderId="16" xfId="0" applyNumberFormat="1" applyFont="1" applyFill="1" applyBorder="1" applyAlignment="1">
      <alignment horizontal="right" vertical="center" indent="2"/>
    </xf>
    <xf numFmtId="0" fontId="1" fillId="3" borderId="16" xfId="0" applyFont="1" applyFill="1" applyBorder="1" applyAlignment="1">
      <alignment horizontal="left" vertical="center" indent="1"/>
    </xf>
    <xf numFmtId="0" fontId="11" fillId="0" borderId="0" xfId="4" applyFill="1" applyBorder="1" applyAlignment="1">
      <alignment horizontal="left" vertical="center" indent="1"/>
    </xf>
    <xf numFmtId="0" fontId="0" fillId="0" borderId="13" xfId="0" applyBorder="1" applyAlignment="1">
      <alignment horizontal="center" vertical="center"/>
    </xf>
    <xf numFmtId="167" fontId="6" fillId="0" borderId="13" xfId="0" applyNumberFormat="1" applyFont="1" applyBorder="1" applyAlignment="1">
      <alignment horizontal="right" vertical="center" indent="2"/>
    </xf>
    <xf numFmtId="0" fontId="6" fillId="0" borderId="14" xfId="0" applyFont="1" applyBorder="1" applyAlignment="1">
      <alignment horizontal="left" vertical="top" indent="1"/>
    </xf>
    <xf numFmtId="167" fontId="6" fillId="0" borderId="15" xfId="0" applyNumberFormat="1" applyFont="1" applyBorder="1" applyAlignment="1">
      <alignment horizontal="right" vertical="top" indent="2"/>
    </xf>
    <xf numFmtId="0" fontId="6" fillId="0" borderId="10" xfId="0" applyFont="1" applyBorder="1" applyAlignment="1">
      <alignment horizontal="left" indent="1"/>
    </xf>
    <xf numFmtId="0" fontId="6" fillId="0" borderId="12" xfId="0" applyFont="1" applyBorder="1" applyAlignment="1">
      <alignment horizontal="left" indent="1"/>
    </xf>
    <xf numFmtId="0" fontId="6" fillId="0" borderId="11" xfId="0" applyFont="1" applyBorder="1" applyAlignment="1">
      <alignment horizontal="right" indent="2"/>
    </xf>
    <xf numFmtId="167" fontId="6" fillId="0" borderId="13" xfId="0" applyNumberFormat="1" applyFont="1" applyBorder="1" applyAlignment="1">
      <alignment horizontal="right" indent="2"/>
    </xf>
    <xf numFmtId="0" fontId="6" fillId="0" borderId="13" xfId="0" applyFont="1" applyBorder="1" applyAlignment="1">
      <alignment horizontal="right" indent="2"/>
    </xf>
    <xf numFmtId="0" fontId="10" fillId="0" borderId="2" xfId="2" applyBorder="1" applyAlignment="1">
      <alignment horizontal="right" vertical="center"/>
    </xf>
    <xf numFmtId="0" fontId="10" fillId="0" borderId="2" xfId="2" applyBorder="1" applyAlignment="1">
      <alignment horizontal="left" vertical="center"/>
    </xf>
    <xf numFmtId="14" fontId="5" fillId="0" borderId="2" xfId="3" applyNumberFormat="1" applyFill="1" applyBorder="1" applyAlignment="1">
      <alignment horizontal="right" vertical="center"/>
    </xf>
    <xf numFmtId="0" fontId="6" fillId="0" borderId="16" xfId="0" applyFont="1" applyBorder="1" applyAlignment="1">
      <alignment horizontal="left" inden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vertical="center" indent="1"/>
    </xf>
    <xf numFmtId="0" fontId="6" fillId="0" borderId="17" xfId="0" applyFont="1" applyBorder="1" applyAlignment="1">
      <alignment horizontal="left" vertical="top" indent="1"/>
    </xf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right" vertical="center" indent="1"/>
    </xf>
    <xf numFmtId="10" fontId="0" fillId="0" borderId="0" xfId="6" applyNumberFormat="1" applyFont="1" applyFill="1" applyBorder="1" applyAlignment="1">
      <alignment horizontal="center" vertical="center"/>
    </xf>
    <xf numFmtId="166" fontId="8" fillId="2" borderId="0" xfId="6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left" vertical="center" indent="1"/>
    </xf>
    <xf numFmtId="0" fontId="0" fillId="4" borderId="1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166" fontId="0" fillId="4" borderId="0" xfId="0" applyNumberFormat="1" applyFill="1" applyAlignment="1">
      <alignment horizontal="center" vertical="center"/>
    </xf>
    <xf numFmtId="166" fontId="0" fillId="4" borderId="0" xfId="0" applyNumberFormat="1" applyFill="1" applyAlignment="1">
      <alignment horizontal="right" vertical="center" indent="1"/>
    </xf>
    <xf numFmtId="0" fontId="15" fillId="4" borderId="0" xfId="0" applyFont="1" applyFill="1" applyAlignment="1">
      <alignment horizontal="left" vertical="center" indent="1"/>
    </xf>
    <xf numFmtId="0" fontId="7" fillId="0" borderId="0" xfId="0" applyFont="1" applyAlignment="1"/>
    <xf numFmtId="166" fontId="0" fillId="0" borderId="0" xfId="0" applyNumberFormat="1">
      <alignment vertical="center"/>
    </xf>
    <xf numFmtId="0" fontId="7" fillId="5" borderId="13" xfId="0" applyFont="1" applyFill="1" applyBorder="1" applyAlignment="1">
      <alignment horizontal="left" wrapText="1" indent="1"/>
    </xf>
    <xf numFmtId="0" fontId="7" fillId="5" borderId="0" xfId="0" applyFont="1" applyFill="1" applyAlignment="1">
      <alignment horizontal="left" wrapText="1" indent="1"/>
    </xf>
    <xf numFmtId="0" fontId="7" fillId="0" borderId="0" xfId="0" applyFont="1" applyAlignment="1">
      <alignment horizontal="left" wrapText="1"/>
    </xf>
    <xf numFmtId="0" fontId="5" fillId="0" borderId="17" xfId="5" applyFont="1" applyFill="1" applyBorder="1" applyAlignment="1">
      <alignment horizontal="right" vertical="center" indent="2"/>
    </xf>
    <xf numFmtId="0" fontId="4" fillId="0" borderId="17" xfId="5" applyFill="1" applyBorder="1" applyAlignment="1">
      <alignment horizontal="right" vertical="center" indent="2"/>
    </xf>
    <xf numFmtId="14" fontId="4" fillId="0" borderId="17" xfId="5" applyNumberFormat="1" applyFill="1" applyBorder="1" applyAlignment="1">
      <alignment horizontal="right" vertical="center" indent="2"/>
    </xf>
    <xf numFmtId="0" fontId="6" fillId="0" borderId="12" xfId="0" applyFont="1" applyBorder="1" applyAlignment="1">
      <alignment horizontal="left" wrapText="1" indent="1"/>
    </xf>
    <xf numFmtId="0" fontId="6" fillId="0" borderId="0" xfId="0" applyFont="1" applyAlignment="1">
      <alignment horizontal="left" wrapText="1" indent="1"/>
    </xf>
    <xf numFmtId="0" fontId="6" fillId="0" borderId="14" xfId="0" applyFont="1" applyBorder="1" applyAlignment="1">
      <alignment horizontal="left" vertical="top" wrapText="1" indent="1"/>
    </xf>
    <xf numFmtId="0" fontId="6" fillId="0" borderId="17" xfId="0" applyFont="1" applyBorder="1" applyAlignment="1">
      <alignment horizontal="left" vertical="top" wrapText="1" indent="1"/>
    </xf>
  </cellXfs>
  <cellStyles count="7"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/>
    <cellStyle name="Normal" xfId="0" builtinId="0" customBuiltin="1"/>
    <cellStyle name="Percent" xfId="6" builtinId="5"/>
    <cellStyle name="Title" xfId="1" builtinId="15" customBuiltin="1"/>
  </cellStyles>
  <dxfs count="50">
    <dxf>
      <alignment horizontal="center" vertical="center" textRotation="0" wrapText="0" indent="0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numFmt numFmtId="165" formatCode="&quot;$&quot;#,##0.00;;\-"/>
      <alignment horizontal="right" vertical="center" textRotation="0" wrapText="0" indent="1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3"/>
        </right>
        <top/>
        <bottom/>
      </border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numFmt numFmtId="166" formatCode="&quot;$&quot;#,##0.00;\-&quot;$&quot;#,##0.00;\-"/>
      <alignment vertical="center" textRotation="0" wrapText="0" indent="0" justifyLastLine="0" shrinkToFit="0" readingOrder="0"/>
    </dxf>
    <dxf>
      <numFmt numFmtId="166" formatCode="&quot;$&quot;#,##0.00;\-&quot;$&quot;#,##0.00;\-"/>
      <alignment horizontal="center" vertical="center" textRotation="0" wrapText="0" indent="0" justifyLastLine="0" shrinkToFit="0" readingOrder="0"/>
    </dxf>
    <dxf>
      <font>
        <b/>
      </font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numFmt numFmtId="14" formatCode="0.00%"/>
      <alignment horizontal="center" vertical="center" textRotation="0" wrapText="0" indent="0" justifyLastLine="0" shrinkToFit="0" readingOrder="0"/>
    </dxf>
    <dxf>
      <numFmt numFmtId="14" formatCode="0.00%"/>
      <alignment horizontal="center" vertical="center" textRotation="0" wrapText="0" indent="0" justifyLastLine="0" shrinkToFit="0" readingOrder="0"/>
    </dxf>
    <dxf>
      <numFmt numFmtId="14" formatCode="0.00%"/>
      <alignment horizontal="center" vertical="center" textRotation="0" wrapText="0" indent="0" justifyLastLine="0" shrinkToFit="0" readingOrder="0"/>
    </dxf>
    <dxf>
      <numFmt numFmtId="166" formatCode="&quot;$&quot;#,##0.00;\-&quot;$&quot;#,##0.00;\-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numFmt numFmtId="166" formatCode="&quot;$&quot;#,##0.00;\-&quot;$&quot;#,##0.00;\-"/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numFmt numFmtId="166" formatCode="&quot;$&quot;#,##0.00;\-&quot;$&quot;#,##0.00;\-"/>
      <fill>
        <patternFill patternType="solid">
          <fgColor indexed="64"/>
          <bgColor theme="4" tint="0.79998168889431442"/>
        </patternFill>
      </fill>
      <alignment horizontal="right" vertical="center" textRotation="0" wrapText="0" indent="1" justifyLastLine="0" shrinkToFit="0" readingOrder="0"/>
    </dxf>
    <dxf>
      <numFmt numFmtId="166" formatCode="&quot;$&quot;#,##0.00;\-&quot;$&quot;#,##0.00;\-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.5"/>
        <color theme="1"/>
        <name val="Calibri"/>
        <scheme val="minor"/>
      </font>
      <alignment vertical="bottom" textRotation="0" indent="0" justifyLastLine="0" shrinkToFit="0" readingOrder="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 patternType="solid">
          <fgColor theme="4" tint="0.79992065187536243"/>
          <bgColor theme="4" tint="0.79998168889431442"/>
        </patternFill>
      </fill>
    </dxf>
    <dxf>
      <font>
        <b/>
        <i val="0"/>
        <color theme="3"/>
      </font>
    </dxf>
    <dxf>
      <font>
        <color theme="3"/>
      </font>
    </dxf>
    <dxf>
      <font>
        <color theme="1" tint="0.34998626667073579"/>
      </font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3"/>
        </vertical>
        <horizontal style="thin">
          <color theme="3"/>
        </horizontal>
      </border>
    </dxf>
  </dxfs>
  <tableStyles count="1" defaultTableStyle="Payroll Calculator" defaultPivotStyle="PivotStyleLight16">
    <tableStyle name="Payroll Calculator" pivot="0" count="6" xr9:uid="{00000000-0011-0000-FFFF-FFFF00000000}">
      <tableStyleElement type="wholeTable" dxfId="49"/>
      <tableStyleElement type="headerRow" dxfId="48"/>
      <tableStyleElement type="totalRow" dxfId="47"/>
      <tableStyleElement type="firstRowStripe" dxfId="46"/>
      <tableStyleElement type="secondRowStripe" dxfId="45"/>
      <tableStyleElement type="firstColumnStripe" dxfId="4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Payroll Inpu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123824</xdr:colOff>
      <xdr:row>0</xdr:row>
      <xdr:rowOff>171450</xdr:rowOff>
    </xdr:from>
    <xdr:to>
      <xdr:col>17</xdr:col>
      <xdr:colOff>9524</xdr:colOff>
      <xdr:row>1</xdr:row>
      <xdr:rowOff>209550</xdr:rowOff>
    </xdr:to>
    <xdr:sp macro="" textlink="">
      <xdr:nvSpPr>
        <xdr:cNvPr id="2" name="Payroll Input" descr="Click to view the Payroll Input sheet." title="Payroll Input">
          <a:hlinkClick xmlns:r="http://schemas.openxmlformats.org/officeDocument/2006/relationships" r:id="rId1" tooltip="Click to view the Payroll Input sheet.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905874" y="171450"/>
          <a:ext cx="1266825" cy="228600"/>
        </a:xfrm>
        <a:prstGeom prst="roundRect">
          <a:avLst/>
        </a:prstGeom>
        <a:solidFill>
          <a:schemeClr val="tx2"/>
        </a:solidFill>
        <a:ln>
          <a:noFill/>
        </a:ln>
        <a:effectLst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1">
              <a:solidFill>
                <a:schemeClr val="bg1"/>
              </a:solidFill>
              <a:latin typeface="+mn-lt"/>
              <a:ea typeface="+mn-ea"/>
              <a:cs typeface="+mn-cs"/>
            </a:rPr>
            <a:t>PAYROLL</a:t>
          </a:r>
          <a:r>
            <a:rPr lang="en-US" sz="10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INPUT</a:t>
          </a:r>
          <a:endParaRPr lang="en-US" sz="10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mployees" displayName="Employees" ref="B3:V13" totalsRowCount="1" headerRowDxfId="43" dataDxfId="42" totalsRowDxfId="41">
  <autoFilter ref="B3:V12" xr:uid="{00000000-0009-0000-0100-000001000000}"/>
  <tableColumns count="21">
    <tableColumn id="1" xr3:uid="{00000000-0010-0000-0000-000001000000}" name="ID" totalsRowLabel="Totals" dataDxfId="40" totalsRowDxfId="19"/>
    <tableColumn id="2" xr3:uid="{00000000-0010-0000-0000-000002000000}" name="Employee Name" totalsRowFunction="count" dataDxfId="39" totalsRowDxfId="18"/>
    <tableColumn id="25" xr3:uid="{00000000-0010-0000-0000-000019000000}" name="Reg Hours Worked" totalsRowFunction="sum" dataDxfId="38" totalsRowDxfId="17"/>
    <tableColumn id="28" xr3:uid="{00000000-0010-0000-0000-00001C000000}" name="Overtime Hours" totalsRowFunction="sum" dataDxfId="37" totalsRowDxfId="16"/>
    <tableColumn id="29" xr3:uid="{00000000-0010-0000-0000-00001D000000}" name="Overtime Rate" totalsRowFunction="sum" dataDxfId="36" totalsRowDxfId="15">
      <calculatedColumnFormula>Employees[[#This Row],[Hourly Wage]]*1.5</calculatedColumnFormula>
    </tableColumn>
    <tableColumn id="30" xr3:uid="{00000000-0010-0000-0000-00001E000000}" name="Total Hourly_x000a_Pay" totalsRowFunction="sum" dataDxfId="35" totalsRowDxfId="14">
      <calculatedColumnFormula>Employees[[#This Row],[Reg Hours Worked]]*Employees[[#This Row],[Hourly Wage]]+Employees[[#This Row],[Overtime Hours]]*Employees[[#This Row],[Overtime Rate]]</calculatedColumnFormula>
    </tableColumn>
    <tableColumn id="14" xr3:uid="{79F811C8-9711-4348-9294-F37B9C283AE4}" name="Vacation Pay (4%)" dataDxfId="34" totalsRowDxfId="13">
      <calculatedColumnFormula>Employees[[#This Row],[Total Hourly
Pay]]*0.04</calculatedColumnFormula>
    </tableColumn>
    <tableColumn id="15" xr3:uid="{A3B23253-E4D8-4F54-9034-BE3336A2656F}" name="Total Gross Pay" totalsRowFunction="sum" dataDxfId="33" totalsRowDxfId="12">
      <calculatedColumnFormula>Employees[[#This Row],[Total Hourly
Pay]]+Employees[[#This Row],[Vacation Pay (4%)]]</calculatedColumnFormula>
    </tableColumn>
    <tableColumn id="17" xr3:uid="{8BA9C60B-FB14-4447-99C1-A998541693A8}" name="Employee CPP Withheld" totalsRowFunction="sum" dataDxfId="32" totalsRowDxfId="11">
      <calculatedColumnFormula>Employees[[#This Row],[Total Gross Pay]]*Employees[[#This Row],[CPP Rate]]</calculatedColumnFormula>
    </tableColumn>
    <tableColumn id="16" xr3:uid="{DE44CA8E-77DF-4D23-A1F1-0565D38C9AAC}" name="Employee EI Withheld" totalsRowFunction="sum" dataDxfId="31" totalsRowDxfId="10">
      <calculatedColumnFormula>Employees[[#This Row],[Total Gross Pay]]*Employees[[#This Row],[EI Rate (Employee)]]</calculatedColumnFormula>
    </tableColumn>
    <tableColumn id="32" xr3:uid="{00000000-0010-0000-0000-000020000000}" name="Federal Tax withheld" totalsRowFunction="sum" dataDxfId="30" totalsRowDxfId="9">
      <calculatedColumnFormula>Employees[[#This Row],[Total Gross Pay]]*Employees[[#This Row],[Federal
Income Tax]]</calculatedColumnFormula>
    </tableColumn>
    <tableColumn id="33" xr3:uid="{00000000-0010-0000-0000-000021000000}" name="Net Pay" totalsRowFunction="sum" dataDxfId="29" totalsRowDxfId="8">
      <calculatedColumnFormula>Employees[[#This Row],[Total Gross Pay]]-Employees[[#This Row],[Employee CPP Withheld]]-Employees[[#This Row],[Employee EI Withheld]]-Employees[[#This Row],[Federal Tax withheld]]</calculatedColumnFormula>
    </tableColumn>
    <tableColumn id="24" xr3:uid="{00000000-0010-0000-0000-000018000000}" name="Column1" dataDxfId="28"/>
    <tableColumn id="3" xr3:uid="{00000000-0010-0000-0000-000003000000}" name="Hourly Wage" dataDxfId="27" totalsRowDxfId="7"/>
    <tableColumn id="7" xr3:uid="{00000000-0010-0000-0000-000007000000}" name="Federal_x000a_Income Tax" dataDxfId="26" totalsRowDxfId="6" dataCellStyle="Percent"/>
    <tableColumn id="8" xr3:uid="{00000000-0010-0000-0000-000008000000}" name="CPP Rate" dataDxfId="25" totalsRowDxfId="5" dataCellStyle="Percent"/>
    <tableColumn id="9" xr3:uid="{00000000-0010-0000-0000-000009000000}" name="EI Rate (Employee)" dataDxfId="24" totalsRowDxfId="4" dataCellStyle="Percent"/>
    <tableColumn id="19" xr3:uid="{1581DB9D-849F-419A-A679-DCBB99183530}" name="EI Rate (Employer) 1.4 times" dataDxfId="23" totalsRowDxfId="3" dataCellStyle="Percent">
      <calculatedColumnFormula>Employees[[#This Row],[EI Rate (Employee)]]*1.4</calculatedColumnFormula>
    </tableColumn>
    <tableColumn id="13" xr3:uid="{00000000-0010-0000-0000-00000D000000}" name="Total_x000a_Deductions Employee" totalsRowFunction="sum" dataDxfId="22" totalsRowDxfId="2">
      <calculatedColumnFormula>SUM(Employees[[#This Row],[Employee CPP Withheld]:[Federal Tax withheld]])</calculatedColumnFormula>
    </tableColumn>
    <tableColumn id="18" xr3:uid="{CC5C0464-0E3C-4EC7-954C-6A4F6F40AF57}" name="Total_x000a_Deductions Employer" totalsRowFunction="sum" dataDxfId="21" totalsRowDxfId="1" dataCellStyle="Percent">
      <calculatedColumnFormula>Employees[[#This Row],[Employee CPP Withheld]]+(Employees[[#This Row],[Total Gross Pay]]*Employees[[#This Row],[EI Rate (Employer) 1.4 times]])</calculatedColumnFormula>
    </tableColumn>
    <tableColumn id="4" xr3:uid="{131719DD-38DE-4D68-A768-9593029DDB54}" name="Total Deductions To CRA" dataDxfId="20" totalsRowDxfId="0">
      <calculatedColumnFormula>Employees[[#This Row],[Total
Deductions Employee]]+Employees[[#This Row],[Total
Deductions Employer]]</calculatedColumnFormula>
    </tableColumn>
  </tableColumns>
  <tableStyleInfo name="Payroll Calculator" showFirstColumn="0" showLastColumn="0" showRowStripes="1" showColumnStripes="0"/>
  <extLst>
    <ext xmlns:x14="http://schemas.microsoft.com/office/spreadsheetml/2009/9/main" uri="{504A1905-F514-4f6f-8877-14C23A59335A}">
      <x14:table altText="Payroll Information" altTextSummary="List of employees along with payroll data such as, regular hours worked, vacation hours, sick hours, overtime hours, overtime rate, gross pay, and tax data."/>
    </ext>
  </extLst>
</table>
</file>

<file path=xl/theme/theme1.xml><?xml version="1.0" encoding="utf-8"?>
<a:theme xmlns:a="http://schemas.openxmlformats.org/drawingml/2006/main" name="Office Theme">
  <a:themeElements>
    <a:clrScheme name="Payroll Calculator">
      <a:dk1>
        <a:sysClr val="windowText" lastClr="000000"/>
      </a:dk1>
      <a:lt1>
        <a:sysClr val="window" lastClr="FFFFFF"/>
      </a:lt1>
      <a:dk2>
        <a:srgbClr val="554B4C"/>
      </a:dk2>
      <a:lt2>
        <a:srgbClr val="EEECE1"/>
      </a:lt2>
      <a:accent1>
        <a:srgbClr val="94BA65"/>
      </a:accent1>
      <a:accent2>
        <a:srgbClr val="938953"/>
      </a:accent2>
      <a:accent3>
        <a:srgbClr val="CF9E1E"/>
      </a:accent3>
      <a:accent4>
        <a:srgbClr val="5E9096"/>
      </a:accent4>
      <a:accent5>
        <a:srgbClr val="92618B"/>
      </a:accent5>
      <a:accent6>
        <a:srgbClr val="C26251"/>
      </a:accent6>
      <a:hlink>
        <a:srgbClr val="5E9096"/>
      </a:hlink>
      <a:folHlink>
        <a:srgbClr val="92618B"/>
      </a:folHlink>
    </a:clrScheme>
    <a:fontScheme name="Payroll Calculator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/>
  </sheetPr>
  <dimension ref="B1:V13"/>
  <sheetViews>
    <sheetView showGridLines="0" tabSelected="1" zoomScale="130" zoomScaleNormal="130" workbookViewId="0">
      <pane xSplit="3" topLeftCell="D1" activePane="topRight" state="frozen"/>
      <selection pane="topRight" activeCell="D6" sqref="D6"/>
    </sheetView>
  </sheetViews>
  <sheetFormatPr defaultRowHeight="18.75" customHeight="1" x14ac:dyDescent="0.3"/>
  <cols>
    <col min="1" max="1" width="1.44140625" customWidth="1"/>
    <col min="2" max="2" width="10.33203125" customWidth="1"/>
    <col min="3" max="3" width="31" customWidth="1"/>
    <col min="4" max="4" width="12.44140625" customWidth="1"/>
    <col min="5" max="5" width="10.5546875" customWidth="1"/>
    <col min="6" max="6" width="11.33203125" customWidth="1"/>
    <col min="7" max="7" width="12.6640625" customWidth="1"/>
    <col min="8" max="8" width="12.6640625" hidden="1" customWidth="1"/>
    <col min="9" max="9" width="12.6640625" customWidth="1"/>
    <col min="10" max="10" width="17" bestFit="1" customWidth="1"/>
    <col min="11" max="11" width="13.6640625" customWidth="1"/>
    <col min="12" max="12" width="14.33203125" customWidth="1"/>
    <col min="13" max="13" width="13.6640625" customWidth="1"/>
    <col min="14" max="14" width="2.88671875" customWidth="1"/>
    <col min="15" max="15" width="10.33203125" customWidth="1"/>
    <col min="16" max="16" width="16.88671875" customWidth="1"/>
    <col min="17" max="17" width="14.6640625" customWidth="1"/>
    <col min="18" max="18" width="15" customWidth="1"/>
    <col min="19" max="19" width="17.21875" customWidth="1"/>
    <col min="20" max="20" width="14.88671875" customWidth="1"/>
    <col min="21" max="21" width="13.33203125" customWidth="1"/>
    <col min="22" max="22" width="25.33203125" bestFit="1" customWidth="1"/>
  </cols>
  <sheetData>
    <row r="1" spans="2:22" ht="42.3" customHeight="1" thickBot="1" x14ac:dyDescent="0.35">
      <c r="B1" s="11" t="s">
        <v>21</v>
      </c>
      <c r="C1" s="12"/>
      <c r="D1" s="12"/>
      <c r="E1" s="12"/>
      <c r="F1" s="12"/>
      <c r="G1" s="12"/>
      <c r="H1" s="12"/>
      <c r="I1" s="12"/>
      <c r="J1" s="12"/>
      <c r="K1" s="12"/>
      <c r="L1" s="37" t="s">
        <v>25</v>
      </c>
      <c r="M1" s="39"/>
      <c r="N1" s="12"/>
      <c r="O1" s="38" t="s">
        <v>24</v>
      </c>
      <c r="P1" s="12"/>
      <c r="Q1" s="12"/>
      <c r="R1" s="12"/>
      <c r="S1" s="12"/>
      <c r="T1" s="12"/>
    </row>
    <row r="2" spans="2:22" ht="12" customHeight="1" x14ac:dyDescent="0.3">
      <c r="B2" s="1"/>
    </row>
    <row r="3" spans="2:22" ht="31.05" customHeight="1" x14ac:dyDescent="0.3">
      <c r="B3" s="8" t="s">
        <v>3</v>
      </c>
      <c r="C3" s="8" t="s">
        <v>11</v>
      </c>
      <c r="D3" s="56" t="s">
        <v>23</v>
      </c>
      <c r="E3" s="57" t="s">
        <v>6</v>
      </c>
      <c r="F3" s="9" t="s">
        <v>7</v>
      </c>
      <c r="G3" s="9" t="s">
        <v>37</v>
      </c>
      <c r="H3" s="9" t="s">
        <v>34</v>
      </c>
      <c r="I3" s="9" t="s">
        <v>36</v>
      </c>
      <c r="J3" s="9" t="s">
        <v>39</v>
      </c>
      <c r="K3" s="9" t="s">
        <v>40</v>
      </c>
      <c r="L3" s="9" t="s">
        <v>38</v>
      </c>
      <c r="M3" s="9" t="s">
        <v>10</v>
      </c>
      <c r="N3" s="4" t="s">
        <v>35</v>
      </c>
      <c r="O3" s="57" t="s">
        <v>0</v>
      </c>
      <c r="P3" s="9" t="s">
        <v>22</v>
      </c>
      <c r="Q3" s="9" t="s">
        <v>41</v>
      </c>
      <c r="R3" s="9" t="s">
        <v>42</v>
      </c>
      <c r="S3" s="9" t="s">
        <v>47</v>
      </c>
      <c r="T3" s="9" t="s">
        <v>43</v>
      </c>
      <c r="U3" s="58" t="s">
        <v>44</v>
      </c>
      <c r="V3" s="54" t="s">
        <v>46</v>
      </c>
    </row>
    <row r="4" spans="2:22" ht="18.75" customHeight="1" x14ac:dyDescent="0.3">
      <c r="B4" s="10">
        <v>1001</v>
      </c>
      <c r="C4" s="10" t="s">
        <v>45</v>
      </c>
      <c r="D4" s="28">
        <v>140</v>
      </c>
      <c r="E4" s="3"/>
      <c r="F4" s="44">
        <f>Employees[[#This Row],[Hourly Wage]]*1.5</f>
        <v>30</v>
      </c>
      <c r="G4" s="5">
        <f>Employees[[#This Row],[Reg Hours Worked]]*Employees[[#This Row],[Hourly Wage]]+Employees[[#This Row],[Overtime Hours]]*Employees[[#This Row],[Overtime Rate]]</f>
        <v>2800</v>
      </c>
      <c r="H4" s="5"/>
      <c r="I4" s="5">
        <f>Employees[[#This Row],[Total Hourly
Pay]]+Employees[[#This Row],[Vacation Pay (4%)]]</f>
        <v>2800</v>
      </c>
      <c r="J4" s="5">
        <f>Employees[[#This Row],[Total Gross Pay]]*Employees[[#This Row],[CPP Rate]]</f>
        <v>166.6</v>
      </c>
      <c r="K4" s="5">
        <f>Employees[[#This Row],[Total Gross Pay]]*Employees[[#This Row],[EI Rate (Employee)]]</f>
        <v>46.480000000000004</v>
      </c>
      <c r="L4" s="45">
        <f>Employees[[#This Row],[Total Gross Pay]]*Employees[[#This Row],[Federal
Income Tax]]</f>
        <v>280</v>
      </c>
      <c r="M4" s="5">
        <f>Employees[[#This Row],[Total Gross Pay]]-Employees[[#This Row],[Employee CPP Withheld]]-Employees[[#This Row],[Employee EI Withheld]]-Employees[[#This Row],[Federal Tax withheld]]</f>
        <v>2306.92</v>
      </c>
      <c r="O4" s="44">
        <v>20</v>
      </c>
      <c r="P4" s="46">
        <v>0.1</v>
      </c>
      <c r="Q4" s="46">
        <v>5.9499999999999997E-2</v>
      </c>
      <c r="R4" s="46">
        <v>1.66E-2</v>
      </c>
      <c r="S4" s="46">
        <f>Employees[[#This Row],[EI Rate (Employee)]]*1.4</f>
        <v>2.324E-2</v>
      </c>
      <c r="T4" s="7">
        <f>SUM(Employees[[#This Row],[Employee CPP Withheld]:[Federal Tax withheld]])</f>
        <v>493.08</v>
      </c>
      <c r="U4" s="47">
        <f>Employees[[#This Row],[Employee CPP Withheld]]+(Employees[[#This Row],[Total Gross Pay]]*Employees[[#This Row],[EI Rate (Employer) 1.4 times]])</f>
        <v>231.672</v>
      </c>
      <c r="V4" s="55">
        <f>Employees[[#This Row],[Total
Deductions Employee]]+Employees[[#This Row],[Total
Deductions Employer]]</f>
        <v>724.75199999999995</v>
      </c>
    </row>
    <row r="5" spans="2:22" ht="18.75" customHeight="1" x14ac:dyDescent="0.3">
      <c r="B5" s="48">
        <v>1002</v>
      </c>
      <c r="C5" s="48"/>
      <c r="D5" s="49"/>
      <c r="E5" s="50"/>
      <c r="F5" s="51">
        <f>Employees[[#This Row],[Hourly Wage]]*1.5</f>
        <v>0</v>
      </c>
      <c r="G5" s="52">
        <f>Employees[[#This Row],[Reg Hours Worked]]*Employees[[#This Row],[Hourly Wage]]+Employees[[#This Row],[Overtime Hours]]*Employees[[#This Row],[Overtime Rate]]</f>
        <v>0</v>
      </c>
      <c r="H5" s="52"/>
      <c r="I5" s="52">
        <f>Employees[[#This Row],[Total Hourly
Pay]]+Employees[[#This Row],[Vacation Pay (4%)]]</f>
        <v>0</v>
      </c>
      <c r="J5" s="52">
        <f>Employees[[#This Row],[Total Gross Pay]]*Employees[[#This Row],[CPP Rate]]</f>
        <v>0</v>
      </c>
      <c r="K5" s="52">
        <f>Employees[[#This Row],[Total Gross Pay]]*Employees[[#This Row],[EI Rate (Employee)]]</f>
        <v>0</v>
      </c>
      <c r="L5" s="52">
        <f>Employees[[#This Row],[Total Gross Pay]]*Employees[[#This Row],[Federal
Income Tax]]</f>
        <v>0</v>
      </c>
      <c r="M5" s="52">
        <f>Employees[[#This Row],[Total Gross Pay]]-Employees[[#This Row],[Employee CPP Withheld]]-Employees[[#This Row],[Employee EI Withheld]]-Employees[[#This Row],[Federal Tax withheld]]</f>
        <v>0</v>
      </c>
      <c r="O5" s="51"/>
      <c r="P5" s="46">
        <v>0.1</v>
      </c>
      <c r="Q5" s="46">
        <v>5.9499999999999997E-2</v>
      </c>
      <c r="R5" s="46">
        <v>1.66E-2</v>
      </c>
      <c r="S5" s="46">
        <f>Employees[[#This Row],[EI Rate (Employee)]]*1.4</f>
        <v>2.324E-2</v>
      </c>
      <c r="T5" s="7">
        <f>SUM(Employees[[#This Row],[Employee CPP Withheld]:[Federal Tax withheld]])</f>
        <v>0</v>
      </c>
      <c r="U5" s="47">
        <f>Employees[[#This Row],[Employee CPP Withheld]]+(Employees[[#This Row],[Total Gross Pay]]*Employees[[#This Row],[EI Rate (Employer) 1.4 times]])</f>
        <v>0</v>
      </c>
      <c r="V5" s="55">
        <f>Employees[[#This Row],[Total
Deductions Employee]]+Employees[[#This Row],[Total
Deductions Employer]]</f>
        <v>0</v>
      </c>
    </row>
    <row r="6" spans="2:22" ht="18.75" customHeight="1" x14ac:dyDescent="0.3">
      <c r="B6" s="10">
        <v>1003</v>
      </c>
      <c r="C6" s="10"/>
      <c r="D6" s="28"/>
      <c r="E6" s="3"/>
      <c r="F6" s="44">
        <f>Employees[[#This Row],[Hourly Wage]]*1.5</f>
        <v>0</v>
      </c>
      <c r="G6" s="5">
        <f>Employees[[#This Row],[Reg Hours Worked]]*Employees[[#This Row],[Hourly Wage]]+Employees[[#This Row],[Overtime Hours]]*Employees[[#This Row],[Overtime Rate]]</f>
        <v>0</v>
      </c>
      <c r="H6" s="5"/>
      <c r="I6" s="5">
        <f>Employees[[#This Row],[Total Hourly
Pay]]+Employees[[#This Row],[Vacation Pay (4%)]]</f>
        <v>0</v>
      </c>
      <c r="J6" s="5">
        <f>Employees[[#This Row],[Total Gross Pay]]*Employees[[#This Row],[CPP Rate]]</f>
        <v>0</v>
      </c>
      <c r="K6" s="5">
        <f>Employees[[#This Row],[Total Gross Pay]]*Employees[[#This Row],[EI Rate (Employee)]]</f>
        <v>0</v>
      </c>
      <c r="L6" s="45">
        <f>Employees[[#This Row],[Total Gross Pay]]*Employees[[#This Row],[Federal
Income Tax]]</f>
        <v>0</v>
      </c>
      <c r="M6" s="5">
        <f>Employees[[#This Row],[Total Gross Pay]]-Employees[[#This Row],[Employee CPP Withheld]]-Employees[[#This Row],[Employee EI Withheld]]-Employees[[#This Row],[Federal Tax withheld]]</f>
        <v>0</v>
      </c>
      <c r="O6" s="44"/>
      <c r="P6" s="46">
        <v>0.1</v>
      </c>
      <c r="Q6" s="46">
        <v>5.9499999999999997E-2</v>
      </c>
      <c r="R6" s="46">
        <v>1.66E-2</v>
      </c>
      <c r="S6" s="46">
        <f>Employees[[#This Row],[EI Rate (Employee)]]*1.4</f>
        <v>2.324E-2</v>
      </c>
      <c r="T6" s="7">
        <f>SUM(Employees[[#This Row],[Employee CPP Withheld]:[Federal Tax withheld]])</f>
        <v>0</v>
      </c>
      <c r="U6" s="47">
        <f>Employees[[#This Row],[Employee CPP Withheld]]+(Employees[[#This Row],[Total Gross Pay]]*Employees[[#This Row],[EI Rate (Employer) 1.4 times]])</f>
        <v>0</v>
      </c>
      <c r="V6" s="55">
        <f>Employees[[#This Row],[Total
Deductions Employee]]+Employees[[#This Row],[Total
Deductions Employer]]</f>
        <v>0</v>
      </c>
    </row>
    <row r="7" spans="2:22" ht="18.75" customHeight="1" x14ac:dyDescent="0.3">
      <c r="B7" s="53">
        <v>1008</v>
      </c>
      <c r="C7" s="48"/>
      <c r="D7" s="49"/>
      <c r="E7" s="50"/>
      <c r="F7" s="51">
        <f>Employees[[#This Row],[Hourly Wage]]*1.5</f>
        <v>0</v>
      </c>
      <c r="G7" s="52">
        <f>Employees[[#This Row],[Reg Hours Worked]]*Employees[[#This Row],[Hourly Wage]]+Employees[[#This Row],[Overtime Hours]]*Employees[[#This Row],[Overtime Rate]]</f>
        <v>0</v>
      </c>
      <c r="H7" s="52"/>
      <c r="I7" s="52">
        <f>Employees[[#This Row],[Total Hourly
Pay]]+Employees[[#This Row],[Vacation Pay (4%)]]</f>
        <v>0</v>
      </c>
      <c r="J7" s="52">
        <f>Employees[[#This Row],[Total Gross Pay]]*Employees[[#This Row],[CPP Rate]]</f>
        <v>0</v>
      </c>
      <c r="K7" s="52">
        <f>Employees[[#This Row],[Total Gross Pay]]*Employees[[#This Row],[EI Rate (Employee)]]</f>
        <v>0</v>
      </c>
      <c r="L7" s="52">
        <f>Employees[[#This Row],[Total Gross Pay]]*Employees[[#This Row],[Federal
Income Tax]]</f>
        <v>0</v>
      </c>
      <c r="M7" s="52">
        <f>Employees[[#This Row],[Total Gross Pay]]-Employees[[#This Row],[Employee CPP Withheld]]-Employees[[#This Row],[Employee EI Withheld]]-Employees[[#This Row],[Federal Tax withheld]]</f>
        <v>0</v>
      </c>
      <c r="O7" s="51"/>
      <c r="P7" s="46">
        <v>0.1</v>
      </c>
      <c r="Q7" s="46">
        <v>5.9499999999999997E-2</v>
      </c>
      <c r="R7" s="46">
        <v>1.66E-2</v>
      </c>
      <c r="S7" s="46">
        <f>Employees[[#This Row],[EI Rate (Employee)]]*1.4</f>
        <v>2.324E-2</v>
      </c>
      <c r="T7" s="7">
        <f>SUM(Employees[[#This Row],[Employee CPP Withheld]:[Federal Tax withheld]])</f>
        <v>0</v>
      </c>
      <c r="U7" s="47">
        <f>Employees[[#This Row],[Employee CPP Withheld]]+(Employees[[#This Row],[Total Gross Pay]]*Employees[[#This Row],[EI Rate (Employer) 1.4 times]])</f>
        <v>0</v>
      </c>
      <c r="V7" s="55">
        <f>Employees[[#This Row],[Total
Deductions Employee]]+Employees[[#This Row],[Total
Deductions Employer]]</f>
        <v>0</v>
      </c>
    </row>
    <row r="8" spans="2:22" ht="18.75" customHeight="1" x14ac:dyDescent="0.3">
      <c r="B8" s="10">
        <v>1011</v>
      </c>
      <c r="C8" s="10"/>
      <c r="D8" s="28"/>
      <c r="E8" s="3"/>
      <c r="F8" s="44">
        <f>Employees[[#This Row],[Hourly Wage]]*1.5</f>
        <v>0</v>
      </c>
      <c r="G8" s="5">
        <f>Employees[[#This Row],[Reg Hours Worked]]*Employees[[#This Row],[Hourly Wage]]+Employees[[#This Row],[Overtime Hours]]*Employees[[#This Row],[Overtime Rate]]</f>
        <v>0</v>
      </c>
      <c r="H8" s="5"/>
      <c r="I8" s="5">
        <f>Employees[[#This Row],[Total Hourly
Pay]]+Employees[[#This Row],[Vacation Pay (4%)]]</f>
        <v>0</v>
      </c>
      <c r="J8" s="5">
        <f>Employees[[#This Row],[Total Gross Pay]]*Employees[[#This Row],[CPP Rate]]</f>
        <v>0</v>
      </c>
      <c r="K8" s="5">
        <f>Employees[[#This Row],[Total Gross Pay]]*Employees[[#This Row],[EI Rate (Employee)]]</f>
        <v>0</v>
      </c>
      <c r="L8" s="45">
        <f>Employees[[#This Row],[Total Gross Pay]]*Employees[[#This Row],[Federal
Income Tax]]</f>
        <v>0</v>
      </c>
      <c r="M8" s="5">
        <f>Employees[[#This Row],[Total Gross Pay]]-Employees[[#This Row],[Employee CPP Withheld]]-Employees[[#This Row],[Employee EI Withheld]]-Employees[[#This Row],[Federal Tax withheld]]</f>
        <v>0</v>
      </c>
      <c r="O8" s="44"/>
      <c r="P8" s="46">
        <v>0.1</v>
      </c>
      <c r="Q8" s="46">
        <v>5.9499999999999997E-2</v>
      </c>
      <c r="R8" s="46">
        <v>1.66E-2</v>
      </c>
      <c r="S8" s="46">
        <f>Employees[[#This Row],[EI Rate (Employee)]]*1.4</f>
        <v>2.324E-2</v>
      </c>
      <c r="T8" s="7">
        <f>SUM(Employees[[#This Row],[Employee CPP Withheld]:[Federal Tax withheld]])</f>
        <v>0</v>
      </c>
      <c r="U8" s="47">
        <f>Employees[[#This Row],[Employee CPP Withheld]]+(Employees[[#This Row],[Total Gross Pay]]*Employees[[#This Row],[EI Rate (Employer) 1.4 times]])</f>
        <v>0</v>
      </c>
      <c r="V8" s="55">
        <f>Employees[[#This Row],[Total
Deductions Employee]]+Employees[[#This Row],[Total
Deductions Employer]]</f>
        <v>0</v>
      </c>
    </row>
    <row r="9" spans="2:22" ht="18.75" customHeight="1" x14ac:dyDescent="0.3">
      <c r="B9" s="48">
        <v>1012</v>
      </c>
      <c r="C9" s="48"/>
      <c r="D9" s="49"/>
      <c r="E9" s="50"/>
      <c r="F9" s="51">
        <f>Employees[[#This Row],[Hourly Wage]]*1.5</f>
        <v>0</v>
      </c>
      <c r="G9" s="52">
        <f>Employees[[#This Row],[Reg Hours Worked]]*Employees[[#This Row],[Hourly Wage]]+Employees[[#This Row],[Overtime Hours]]*Employees[[#This Row],[Overtime Rate]]</f>
        <v>0</v>
      </c>
      <c r="H9" s="52"/>
      <c r="I9" s="52">
        <f>Employees[[#This Row],[Total Hourly
Pay]]+Employees[[#This Row],[Vacation Pay (4%)]]</f>
        <v>0</v>
      </c>
      <c r="J9" s="52">
        <f>Employees[[#This Row],[Total Gross Pay]]*Employees[[#This Row],[CPP Rate]]</f>
        <v>0</v>
      </c>
      <c r="K9" s="52">
        <f>Employees[[#This Row],[Total Gross Pay]]*Employees[[#This Row],[EI Rate (Employee)]]</f>
        <v>0</v>
      </c>
      <c r="L9" s="52">
        <f>Employees[[#This Row],[Total Gross Pay]]*Employees[[#This Row],[Federal
Income Tax]]</f>
        <v>0</v>
      </c>
      <c r="M9" s="52">
        <f>Employees[[#This Row],[Total Gross Pay]]-Employees[[#This Row],[Employee CPP Withheld]]-Employees[[#This Row],[Employee EI Withheld]]-Employees[[#This Row],[Federal Tax withheld]]</f>
        <v>0</v>
      </c>
      <c r="O9" s="51"/>
      <c r="P9" s="46">
        <v>0.1</v>
      </c>
      <c r="Q9" s="46">
        <v>5.9499999999999997E-2</v>
      </c>
      <c r="R9" s="46">
        <v>1.66E-2</v>
      </c>
      <c r="S9" s="46">
        <f>Employees[[#This Row],[EI Rate (Employee)]]*1.4</f>
        <v>2.324E-2</v>
      </c>
      <c r="T9" s="7">
        <f>SUM(Employees[[#This Row],[Employee CPP Withheld]:[Federal Tax withheld]])</f>
        <v>0</v>
      </c>
      <c r="U9" s="47">
        <f>Employees[[#This Row],[Employee CPP Withheld]]+(Employees[[#This Row],[Total Gross Pay]]*Employees[[#This Row],[EI Rate (Employer) 1.4 times]])</f>
        <v>0</v>
      </c>
      <c r="V9" s="55">
        <f>Employees[[#This Row],[Total
Deductions Employee]]+Employees[[#This Row],[Total
Deductions Employer]]</f>
        <v>0</v>
      </c>
    </row>
    <row r="10" spans="2:22" ht="18.75" customHeight="1" x14ac:dyDescent="0.3">
      <c r="B10" s="10">
        <v>1025</v>
      </c>
      <c r="C10" s="10"/>
      <c r="D10" s="28"/>
      <c r="E10" s="3"/>
      <c r="F10" s="44">
        <f>Employees[[#This Row],[Hourly Wage]]*1.5</f>
        <v>0</v>
      </c>
      <c r="G10" s="5">
        <f>Employees[[#This Row],[Reg Hours Worked]]*Employees[[#This Row],[Hourly Wage]]+Employees[[#This Row],[Overtime Hours]]*Employees[[#This Row],[Overtime Rate]]</f>
        <v>0</v>
      </c>
      <c r="H10" s="5"/>
      <c r="I10" s="5">
        <f>Employees[[#This Row],[Total Hourly
Pay]]+Employees[[#This Row],[Vacation Pay (4%)]]</f>
        <v>0</v>
      </c>
      <c r="J10" s="5">
        <f>Employees[[#This Row],[Total Gross Pay]]*Employees[[#This Row],[CPP Rate]]</f>
        <v>0</v>
      </c>
      <c r="K10" s="5">
        <f>Employees[[#This Row],[Total Gross Pay]]*Employees[[#This Row],[EI Rate (Employee)]]</f>
        <v>0</v>
      </c>
      <c r="L10" s="45">
        <f>Employees[[#This Row],[Total Gross Pay]]*Employees[[#This Row],[Federal
Income Tax]]</f>
        <v>0</v>
      </c>
      <c r="M10" s="5">
        <f>Employees[[#This Row],[Total Gross Pay]]-Employees[[#This Row],[Employee CPP Withheld]]-Employees[[#This Row],[Employee EI Withheld]]-Employees[[#This Row],[Federal Tax withheld]]</f>
        <v>0</v>
      </c>
      <c r="O10" s="44"/>
      <c r="P10" s="46">
        <v>0.1</v>
      </c>
      <c r="Q10" s="46">
        <v>5.9499999999999997E-2</v>
      </c>
      <c r="R10" s="46">
        <v>1.66E-2</v>
      </c>
      <c r="S10" s="46">
        <f>Employees[[#This Row],[EI Rate (Employee)]]*1.4</f>
        <v>2.324E-2</v>
      </c>
      <c r="T10" s="7">
        <f>SUM(Employees[[#This Row],[Employee CPP Withheld]:[Federal Tax withheld]])</f>
        <v>0</v>
      </c>
      <c r="U10" s="47">
        <f>Employees[[#This Row],[Employee CPP Withheld]]+(Employees[[#This Row],[Total Gross Pay]]*Employees[[#This Row],[EI Rate (Employer) 1.4 times]])</f>
        <v>0</v>
      </c>
      <c r="V10" s="55">
        <f>Employees[[#This Row],[Total
Deductions Employee]]+Employees[[#This Row],[Total
Deductions Employer]]</f>
        <v>0</v>
      </c>
    </row>
    <row r="11" spans="2:22" ht="18.75" customHeight="1" x14ac:dyDescent="0.3">
      <c r="B11" s="48">
        <v>1032</v>
      </c>
      <c r="C11" s="48"/>
      <c r="D11" s="49"/>
      <c r="E11" s="50"/>
      <c r="F11" s="51">
        <f>Employees[[#This Row],[Hourly Wage]]*1.5</f>
        <v>0</v>
      </c>
      <c r="G11" s="52">
        <f>Employees[[#This Row],[Reg Hours Worked]]*Employees[[#This Row],[Hourly Wage]]+Employees[[#This Row],[Overtime Hours]]*Employees[[#This Row],[Overtime Rate]]</f>
        <v>0</v>
      </c>
      <c r="H11" s="52"/>
      <c r="I11" s="52">
        <f>Employees[[#This Row],[Total Hourly
Pay]]+Employees[[#This Row],[Vacation Pay (4%)]]</f>
        <v>0</v>
      </c>
      <c r="J11" s="52">
        <f>Employees[[#This Row],[Total Gross Pay]]*Employees[[#This Row],[CPP Rate]]</f>
        <v>0</v>
      </c>
      <c r="K11" s="52">
        <f>Employees[[#This Row],[Total Gross Pay]]*Employees[[#This Row],[EI Rate (Employee)]]</f>
        <v>0</v>
      </c>
      <c r="L11" s="52">
        <f>Employees[[#This Row],[Total Gross Pay]]*Employees[[#This Row],[Federal
Income Tax]]</f>
        <v>0</v>
      </c>
      <c r="M11" s="52">
        <f>Employees[[#This Row],[Total Gross Pay]]-Employees[[#This Row],[Employee CPP Withheld]]-Employees[[#This Row],[Employee EI Withheld]]-Employees[[#This Row],[Federal Tax withheld]]</f>
        <v>0</v>
      </c>
      <c r="O11" s="51"/>
      <c r="P11" s="46">
        <v>0.1</v>
      </c>
      <c r="Q11" s="46">
        <v>5.9499999999999997E-2</v>
      </c>
      <c r="R11" s="46">
        <v>1.66E-2</v>
      </c>
      <c r="S11" s="46">
        <f>Employees[[#This Row],[EI Rate (Employee)]]*1.4</f>
        <v>2.324E-2</v>
      </c>
      <c r="T11" s="7">
        <f>SUM(Employees[[#This Row],[Employee CPP Withheld]:[Federal Tax withheld]])</f>
        <v>0</v>
      </c>
      <c r="U11" s="47">
        <f>Employees[[#This Row],[Employee CPP Withheld]]+(Employees[[#This Row],[Total Gross Pay]]*Employees[[#This Row],[EI Rate (Employer) 1.4 times]])</f>
        <v>0</v>
      </c>
      <c r="V11" s="55">
        <f>Employees[[#This Row],[Total
Deductions Employee]]+Employees[[#This Row],[Total
Deductions Employer]]</f>
        <v>0</v>
      </c>
    </row>
    <row r="12" spans="2:22" ht="18.75" customHeight="1" x14ac:dyDescent="0.3">
      <c r="B12" s="10">
        <v>1049</v>
      </c>
      <c r="C12" s="10"/>
      <c r="D12" s="28"/>
      <c r="E12" s="3"/>
      <c r="F12" s="44">
        <f>Employees[[#This Row],[Hourly Wage]]*1.5</f>
        <v>0</v>
      </c>
      <c r="G12" s="5">
        <f>Employees[[#This Row],[Reg Hours Worked]]*Employees[[#This Row],[Hourly Wage]]+Employees[[#This Row],[Overtime Hours]]*Employees[[#This Row],[Overtime Rate]]</f>
        <v>0</v>
      </c>
      <c r="H12" s="5"/>
      <c r="I12" s="5">
        <f>Employees[[#This Row],[Total Hourly
Pay]]+Employees[[#This Row],[Vacation Pay (4%)]]</f>
        <v>0</v>
      </c>
      <c r="J12" s="5">
        <f>Employees[[#This Row],[Total Gross Pay]]*Employees[[#This Row],[CPP Rate]]</f>
        <v>0</v>
      </c>
      <c r="K12" s="5">
        <f>Employees[[#This Row],[Total Gross Pay]]*Employees[[#This Row],[EI Rate (Employee)]]</f>
        <v>0</v>
      </c>
      <c r="L12" s="45">
        <f>Employees[[#This Row],[Total Gross Pay]]*Employees[[#This Row],[Federal
Income Tax]]</f>
        <v>0</v>
      </c>
      <c r="M12" s="5">
        <f>Employees[[#This Row],[Total Gross Pay]]-Employees[[#This Row],[Employee CPP Withheld]]-Employees[[#This Row],[Employee EI Withheld]]-Employees[[#This Row],[Federal Tax withheld]]</f>
        <v>0</v>
      </c>
      <c r="O12" s="44"/>
      <c r="P12" s="46">
        <v>0.1</v>
      </c>
      <c r="Q12" s="46">
        <v>5.9499999999999997E-2</v>
      </c>
      <c r="R12" s="46">
        <v>1.66E-2</v>
      </c>
      <c r="S12" s="46">
        <f>Employees[[#This Row],[EI Rate (Employee)]]*1.4</f>
        <v>2.324E-2</v>
      </c>
      <c r="T12" s="7">
        <f>SUM(Employees[[#This Row],[Employee CPP Withheld]:[Federal Tax withheld]])</f>
        <v>0</v>
      </c>
      <c r="U12" s="47">
        <f>Employees[[#This Row],[Employee CPP Withheld]]+(Employees[[#This Row],[Total Gross Pay]]*Employees[[#This Row],[EI Rate (Employer) 1.4 times]])</f>
        <v>0</v>
      </c>
      <c r="V12" s="55">
        <f>Employees[[#This Row],[Total
Deductions Employee]]+Employees[[#This Row],[Total
Deductions Employer]]</f>
        <v>0</v>
      </c>
    </row>
    <row r="13" spans="2:22" ht="18.75" customHeight="1" x14ac:dyDescent="0.3">
      <c r="B13" s="10" t="s">
        <v>26</v>
      </c>
      <c r="C13" s="10">
        <f>SUBTOTAL(103,Employees[Employee Name])</f>
        <v>1</v>
      </c>
      <c r="D13" s="28">
        <f>SUBTOTAL(109,Employees[Reg Hours Worked])</f>
        <v>140</v>
      </c>
      <c r="E13" s="3">
        <f>SUBTOTAL(109,Employees[Overtime Hours])</f>
        <v>0</v>
      </c>
      <c r="F13" s="6">
        <f>SUBTOTAL(109,Employees[Overtime Rate])</f>
        <v>30</v>
      </c>
      <c r="G13" s="6">
        <f>SUBTOTAL(109,Employees[Total Hourly
Pay])</f>
        <v>2800</v>
      </c>
      <c r="H13" s="6"/>
      <c r="I13" s="6">
        <f>SUBTOTAL(109,Employees[Total Gross Pay])</f>
        <v>2800</v>
      </c>
      <c r="J13" s="6">
        <f>SUBTOTAL(109,Employees[Employee CPP Withheld])</f>
        <v>166.6</v>
      </c>
      <c r="K13" s="6">
        <f>SUBTOTAL(109,Employees[Employee EI Withheld])</f>
        <v>46.480000000000004</v>
      </c>
      <c r="L13" s="6">
        <f>SUBTOTAL(109,Employees[Federal Tax withheld])</f>
        <v>280</v>
      </c>
      <c r="M13" s="6">
        <f>SUBTOTAL(109,Employees[Net Pay])</f>
        <v>2306.92</v>
      </c>
      <c r="O13" s="3"/>
      <c r="P13" s="3"/>
      <c r="Q13" s="3"/>
      <c r="R13" s="3"/>
      <c r="S13" s="3"/>
      <c r="T13" s="6">
        <f>SUBTOTAL(109,Employees[Total
Deductions Employee])</f>
        <v>493.08</v>
      </c>
      <c r="U13" s="6">
        <f>SUBTOTAL(109,Employees[Total
Deductions Employer])</f>
        <v>231.672</v>
      </c>
      <c r="V13" s="3"/>
    </row>
  </sheetData>
  <phoneticPr fontId="14" type="noConversion"/>
  <printOptions horizontalCentered="1"/>
  <pageMargins left="0.25" right="0.25" top="0.75" bottom="0.75" header="0.3" footer="0.3"/>
  <pageSetup paperSize="6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FEE60-C70A-4147-8F46-291A3E50D026}">
  <dimension ref="A1"/>
  <sheetViews>
    <sheetView workbookViewId="0">
      <selection sqref="A1:XFD1048576"/>
    </sheetView>
  </sheetViews>
  <sheetFormatPr defaultRowHeight="13.8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autoPageBreaks="0"/>
  </sheetPr>
  <dimension ref="B1:P49"/>
  <sheetViews>
    <sheetView showGridLines="0" zoomScaleNormal="100" workbookViewId="0"/>
  </sheetViews>
  <sheetFormatPr defaultRowHeight="13.8" x14ac:dyDescent="0.3"/>
  <cols>
    <col min="1" max="1" width="2.6640625" customWidth="1"/>
    <col min="2" max="2" width="2.44140625" customWidth="1"/>
    <col min="3" max="3" width="9.44140625" customWidth="1"/>
    <col min="4" max="4" width="13.33203125" customWidth="1"/>
    <col min="5" max="5" width="14.33203125" customWidth="1"/>
    <col min="6" max="6" width="2.33203125" customWidth="1"/>
    <col min="7" max="7" width="8.5546875" customWidth="1"/>
    <col min="8" max="8" width="17.6640625" customWidth="1"/>
    <col min="9" max="9" width="18.88671875" customWidth="1"/>
    <col min="10" max="10" width="2.33203125" customWidth="1"/>
    <col min="11" max="11" width="15.33203125" customWidth="1"/>
    <col min="12" max="12" width="7.33203125" customWidth="1"/>
    <col min="13" max="13" width="14.33203125" customWidth="1"/>
    <col min="14" max="15" width="2.44140625" customWidth="1"/>
  </cols>
  <sheetData>
    <row r="1" spans="2:16" ht="15" customHeight="1" thickBot="1" x14ac:dyDescent="0.35">
      <c r="P1" s="2"/>
    </row>
    <row r="2" spans="2:16" ht="27.75" customHeight="1" x14ac:dyDescent="0.3">
      <c r="B2" s="18"/>
      <c r="C2" s="19" t="e">
        <f>CompanyName</f>
        <v>#REF!</v>
      </c>
      <c r="D2" s="19"/>
      <c r="E2" s="17"/>
      <c r="F2" s="17"/>
      <c r="G2" s="17"/>
      <c r="H2" s="17"/>
      <c r="I2" s="17"/>
      <c r="J2" s="17"/>
      <c r="K2" s="17"/>
      <c r="L2" s="17"/>
      <c r="M2" s="17"/>
      <c r="N2" s="20"/>
      <c r="P2" s="2"/>
    </row>
    <row r="3" spans="2:16" ht="16.8" customHeight="1" x14ac:dyDescent="0.3">
      <c r="B3" s="21"/>
      <c r="C3" s="27" t="s">
        <v>27</v>
      </c>
      <c r="D3" s="61">
        <f>PeriodEnding</f>
        <v>0</v>
      </c>
      <c r="E3" s="61"/>
      <c r="F3" s="13"/>
      <c r="G3" s="27" t="s">
        <v>28</v>
      </c>
      <c r="H3" s="59" t="str">
        <f>IFERROR(INDEX(Employees[Employee Name],Stub),"")</f>
        <v>Sample</v>
      </c>
      <c r="I3" s="59"/>
      <c r="J3" s="14"/>
      <c r="K3" s="27" t="s">
        <v>29</v>
      </c>
      <c r="L3" s="60">
        <f>IFERROR(INDEX(Employees[ID],Stub),"")</f>
        <v>1001</v>
      </c>
      <c r="M3" s="60"/>
      <c r="N3" s="22"/>
      <c r="P3" s="2"/>
    </row>
    <row r="4" spans="2:16" ht="16.8" customHeight="1" x14ac:dyDescent="0.25">
      <c r="B4" s="21"/>
      <c r="C4" s="32" t="s">
        <v>1</v>
      </c>
      <c r="D4" s="40"/>
      <c r="E4" s="34" t="str">
        <f>IFERROR(_xlfn.SINGLE(INDEX(#REF!,_xlfn.SINGLE(Stub))),"")</f>
        <v/>
      </c>
      <c r="F4" s="15"/>
      <c r="G4" s="32" t="s">
        <v>2</v>
      </c>
      <c r="H4" s="40"/>
      <c r="I4" s="34" t="str">
        <f>IFERROR(_xlfn.SINGLE(INDEX(#REF!,_xlfn.SINGLE(Stub))),"")</f>
        <v/>
      </c>
      <c r="J4" s="15"/>
      <c r="K4" s="32" t="s">
        <v>12</v>
      </c>
      <c r="L4" s="40"/>
      <c r="M4" s="34">
        <f>IFERROR(INDEX(Employees[Reg Hours Worked],Stub),"")</f>
        <v>140</v>
      </c>
      <c r="N4" s="22"/>
      <c r="P4" s="2"/>
    </row>
    <row r="5" spans="2:16" ht="16.8" customHeight="1" x14ac:dyDescent="0.25">
      <c r="B5" s="21"/>
      <c r="C5" s="33" t="s">
        <v>13</v>
      </c>
      <c r="D5" s="41"/>
      <c r="E5" s="35">
        <f>IFERROR(INDEX(Employees[Hourly Wage],Stub),"")</f>
        <v>20</v>
      </c>
      <c r="F5" s="16"/>
      <c r="G5" s="33" t="s">
        <v>7</v>
      </c>
      <c r="H5" s="41"/>
      <c r="I5" s="35">
        <f>IFERROR(INDEX(Employees[Overtime Rate],Stub),"")</f>
        <v>30</v>
      </c>
      <c r="J5" s="16"/>
      <c r="K5" s="33" t="s">
        <v>5</v>
      </c>
      <c r="L5" s="41"/>
      <c r="M5" s="36" t="str">
        <f>IFERROR(_xlfn.SINGLE(INDEX(#REF!,_xlfn.SINGLE(Stub))),"")</f>
        <v/>
      </c>
      <c r="N5" s="22"/>
      <c r="P5" s="2"/>
    </row>
    <row r="6" spans="2:16" ht="16.8" customHeight="1" x14ac:dyDescent="0.25">
      <c r="B6" s="21"/>
      <c r="C6" s="33" t="s">
        <v>14</v>
      </c>
      <c r="D6" s="41"/>
      <c r="E6" s="35">
        <f>IFERROR(INDEX(Employees[CPP Rate],Stub)  *  INDEX(Employees[Total Hourly
Pay],Stub),"")</f>
        <v>166.6</v>
      </c>
      <c r="F6" s="16"/>
      <c r="G6" s="33" t="s">
        <v>15</v>
      </c>
      <c r="H6" s="41"/>
      <c r="I6" s="35">
        <f>IFERROR(INDEX(Employees[Federal
Income Tax],Stub)  *  INDEX(Employees[Total Hourly
Pay],Stub),"")</f>
        <v>280</v>
      </c>
      <c r="J6" s="16"/>
      <c r="K6" s="33" t="s">
        <v>4</v>
      </c>
      <c r="L6" s="41"/>
      <c r="M6" s="36" t="str">
        <f>IFERROR(_xlfn.SINGLE(INDEX(#REF!,_xlfn.SINGLE(Stub))),"")</f>
        <v/>
      </c>
      <c r="N6" s="22"/>
      <c r="P6" s="2"/>
    </row>
    <row r="7" spans="2:16" ht="16.8" customHeight="1" x14ac:dyDescent="0.25">
      <c r="B7" s="21"/>
      <c r="C7" s="33" t="s">
        <v>16</v>
      </c>
      <c r="D7" s="41"/>
      <c r="E7" s="35">
        <f>IFERROR(INDEX(Employees[EI Rate (Employee)],Stub)  *  INDEX(Employees[Total Hourly
Pay],Stub),"")</f>
        <v>46.480000000000004</v>
      </c>
      <c r="F7" s="16"/>
      <c r="G7" s="33" t="s">
        <v>17</v>
      </c>
      <c r="H7" s="41"/>
      <c r="I7" s="35" t="str">
        <f>IFERROR(_xlfn.SINGLE(INDEX(#REF!,_xlfn.SINGLE(Stub)))  *_xlfn.SINGLE(  INDEX(Employees[Total Hourly
Pay],_xlfn.SINGLE(Stub))),"")</f>
        <v/>
      </c>
      <c r="J7" s="16"/>
      <c r="K7" s="33" t="s">
        <v>6</v>
      </c>
      <c r="L7" s="41"/>
      <c r="M7" s="36">
        <f>IFERROR(INDEX(Employees[Overtime Hours],Stub),"")</f>
        <v>0</v>
      </c>
      <c r="N7" s="22"/>
      <c r="P7" s="2"/>
    </row>
    <row r="8" spans="2:16" ht="16.8" customHeight="1" x14ac:dyDescent="0.25">
      <c r="B8" s="21"/>
      <c r="C8" s="33" t="s">
        <v>18</v>
      </c>
      <c r="D8" s="41"/>
      <c r="E8" s="35" t="str">
        <f>IFERROR(_xlfn.SINGLE(INDEX(#REF!,_xlfn.SINGLE(Stub))),"")</f>
        <v/>
      </c>
      <c r="F8" s="16"/>
      <c r="G8" s="33" t="s">
        <v>19</v>
      </c>
      <c r="H8" s="41"/>
      <c r="I8" s="35" t="str">
        <f>IFERROR(_xlfn.SINGLE(INDEX(#REF!,_xlfn.SINGLE(Stub))),"")</f>
        <v/>
      </c>
      <c r="J8" s="16"/>
      <c r="K8" s="33" t="s">
        <v>8</v>
      </c>
      <c r="L8" s="41"/>
      <c r="M8" s="35">
        <f>IFERROR(INDEX(Employees[Total Hourly
Pay],Stub),"")</f>
        <v>2800</v>
      </c>
      <c r="N8" s="22"/>
      <c r="P8" s="2"/>
    </row>
    <row r="9" spans="2:16" ht="16.8" customHeight="1" x14ac:dyDescent="0.25">
      <c r="B9" s="21"/>
      <c r="C9" s="62" t="s">
        <v>32</v>
      </c>
      <c r="D9" s="63"/>
      <c r="E9" s="29" t="str">
        <f>IFERROR(_xlfn.SINGLE(INDEX(#REF!,_xlfn.SINGLE(Stub))),"")</f>
        <v/>
      </c>
      <c r="F9" s="16"/>
      <c r="G9" s="33" t="s">
        <v>9</v>
      </c>
      <c r="H9" s="42"/>
      <c r="I9" s="35">
        <f>IFERROR(INDEX(Employees[Federal Tax withheld],Stub),"")</f>
        <v>280</v>
      </c>
      <c r="J9" s="16"/>
      <c r="K9" s="33" t="s">
        <v>20</v>
      </c>
      <c r="L9" s="42"/>
      <c r="M9" s="35" t="str">
        <f>IFERROR(_xlfn.SINGLE(INDEX(#REF!,_xlfn.SINGLE(Stub)))  +_xlfn.SINGLE(  INDEX(Employees[Federal Tax withheld],_xlfn.SINGLE(Stub))),"")</f>
        <v/>
      </c>
      <c r="N9" s="22"/>
      <c r="P9" s="2"/>
    </row>
    <row r="10" spans="2:16" ht="16.8" customHeight="1" x14ac:dyDescent="0.3">
      <c r="B10" s="21"/>
      <c r="C10" s="64" t="s">
        <v>33</v>
      </c>
      <c r="D10" s="65"/>
      <c r="E10" s="31"/>
      <c r="F10" s="16"/>
      <c r="G10" s="30"/>
      <c r="H10" s="43"/>
      <c r="I10" s="31"/>
      <c r="J10" s="16"/>
      <c r="K10" s="30"/>
      <c r="L10" s="43"/>
      <c r="M10" s="31"/>
      <c r="N10" s="22"/>
      <c r="P10" s="2"/>
    </row>
    <row r="11" spans="2:16" ht="15.75" customHeight="1" x14ac:dyDescent="0.3">
      <c r="B11" s="21"/>
      <c r="K11" s="26" t="s">
        <v>30</v>
      </c>
      <c r="L11" s="26"/>
      <c r="M11" s="25">
        <f>IFERROR(INDEX(Employees[Net Pay],Stub),"")</f>
        <v>2306.92</v>
      </c>
      <c r="N11" s="22"/>
      <c r="P11" s="2"/>
    </row>
    <row r="12" spans="2:16" ht="10.5" customHeight="1" thickBot="1" x14ac:dyDescent="0.35">
      <c r="B12" s="2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4"/>
      <c r="P12" s="2"/>
    </row>
    <row r="13" spans="2:16" ht="15" customHeight="1" thickBot="1" x14ac:dyDescent="0.35">
      <c r="P13" s="2"/>
    </row>
    <row r="14" spans="2:16" ht="27.75" customHeight="1" x14ac:dyDescent="0.3">
      <c r="B14" s="18"/>
      <c r="C14" s="19" t="e">
        <f>CompanyName</f>
        <v>#REF!</v>
      </c>
      <c r="D14" s="19"/>
      <c r="E14" s="17"/>
      <c r="F14" s="17"/>
      <c r="G14" s="17"/>
      <c r="H14" s="17"/>
      <c r="I14" s="17"/>
      <c r="J14" s="17"/>
      <c r="K14" s="17"/>
      <c r="L14" s="17"/>
      <c r="M14" s="17"/>
      <c r="N14" s="20"/>
      <c r="P14" s="2"/>
    </row>
    <row r="15" spans="2:16" ht="16.8" customHeight="1" x14ac:dyDescent="0.3">
      <c r="B15" s="21"/>
      <c r="C15" s="27" t="s">
        <v>27</v>
      </c>
      <c r="D15" s="61">
        <f>PeriodEnding</f>
        <v>0</v>
      </c>
      <c r="E15" s="61"/>
      <c r="F15" s="13"/>
      <c r="G15" s="27" t="s">
        <v>28</v>
      </c>
      <c r="H15" s="59">
        <f>IFERROR(INDEX(Employees[Employee Name],Stub),"")</f>
        <v>0</v>
      </c>
      <c r="I15" s="59"/>
      <c r="J15" s="14"/>
      <c r="K15" s="27" t="s">
        <v>29</v>
      </c>
      <c r="L15" s="60">
        <f>IFERROR(INDEX(Employees[ID],Stub),"")</f>
        <v>1002</v>
      </c>
      <c r="M15" s="60"/>
      <c r="N15" s="22"/>
      <c r="P15" s="2"/>
    </row>
    <row r="16" spans="2:16" ht="16.8" customHeight="1" x14ac:dyDescent="0.25">
      <c r="B16" s="21"/>
      <c r="C16" s="32" t="s">
        <v>1</v>
      </c>
      <c r="D16" s="40"/>
      <c r="E16" s="34" t="str">
        <f>IFERROR(_xlfn.SINGLE(INDEX(#REF!,_xlfn.SINGLE(Stub))),"")</f>
        <v/>
      </c>
      <c r="F16" s="15"/>
      <c r="G16" s="32" t="s">
        <v>2</v>
      </c>
      <c r="H16" s="40"/>
      <c r="I16" s="34" t="str">
        <f>IFERROR(_xlfn.SINGLE(INDEX(#REF!,_xlfn.SINGLE(Stub))),"")</f>
        <v/>
      </c>
      <c r="J16" s="15"/>
      <c r="K16" s="32" t="s">
        <v>12</v>
      </c>
      <c r="L16" s="40"/>
      <c r="M16" s="34">
        <f>IFERROR(INDEX(Employees[Reg Hours Worked],Stub),"")</f>
        <v>0</v>
      </c>
      <c r="N16" s="22"/>
      <c r="P16" s="2"/>
    </row>
    <row r="17" spans="2:16" ht="16.8" customHeight="1" x14ac:dyDescent="0.25">
      <c r="B17" s="21"/>
      <c r="C17" s="33" t="s">
        <v>13</v>
      </c>
      <c r="D17" s="41"/>
      <c r="E17" s="35">
        <f>IFERROR(INDEX(Employees[Hourly Wage],Stub),"")</f>
        <v>0</v>
      </c>
      <c r="F17" s="16"/>
      <c r="G17" s="33" t="s">
        <v>7</v>
      </c>
      <c r="H17" s="41"/>
      <c r="I17" s="35">
        <f>IFERROR(INDEX(Employees[Overtime Rate],Stub),"")</f>
        <v>0</v>
      </c>
      <c r="J17" s="16"/>
      <c r="K17" s="33" t="s">
        <v>5</v>
      </c>
      <c r="L17" s="41"/>
      <c r="M17" s="36" t="str">
        <f>IFERROR(_xlfn.SINGLE(INDEX(#REF!,_xlfn.SINGLE(Stub))),"")</f>
        <v/>
      </c>
      <c r="N17" s="22"/>
      <c r="P17" s="2"/>
    </row>
    <row r="18" spans="2:16" ht="16.8" customHeight="1" x14ac:dyDescent="0.25">
      <c r="B18" s="21"/>
      <c r="C18" s="33" t="s">
        <v>14</v>
      </c>
      <c r="D18" s="41"/>
      <c r="E18" s="35">
        <f>IFERROR(INDEX(Employees[CPP Rate],Stub)  *  INDEX(Employees[Total Hourly
Pay],Stub),"")</f>
        <v>0</v>
      </c>
      <c r="F18" s="16"/>
      <c r="G18" s="33" t="s">
        <v>15</v>
      </c>
      <c r="H18" s="41"/>
      <c r="I18" s="35">
        <f>IFERROR(INDEX(Employees[Federal
Income Tax],Stub)  *  INDEX(Employees[Total Hourly
Pay],Stub),"")</f>
        <v>0</v>
      </c>
      <c r="J18" s="16"/>
      <c r="K18" s="33" t="s">
        <v>4</v>
      </c>
      <c r="L18" s="41"/>
      <c r="M18" s="36" t="str">
        <f>IFERROR(_xlfn.SINGLE(INDEX(#REF!,_xlfn.SINGLE(Stub))),"")</f>
        <v/>
      </c>
      <c r="N18" s="22"/>
      <c r="P18" s="2"/>
    </row>
    <row r="19" spans="2:16" ht="16.8" customHeight="1" x14ac:dyDescent="0.25">
      <c r="B19" s="21"/>
      <c r="C19" s="33" t="s">
        <v>16</v>
      </c>
      <c r="D19" s="41"/>
      <c r="E19" s="35">
        <f>IFERROR(INDEX(Employees[EI Rate (Employee)],Stub)  *  INDEX(Employees[Total Hourly
Pay],Stub),"")</f>
        <v>0</v>
      </c>
      <c r="F19" s="16"/>
      <c r="G19" s="33" t="s">
        <v>17</v>
      </c>
      <c r="H19" s="41"/>
      <c r="I19" s="35" t="str">
        <f>IFERROR(_xlfn.SINGLE(INDEX(#REF!,_xlfn.SINGLE(Stub)))  *_xlfn.SINGLE(  INDEX(Employees[Total Hourly
Pay],_xlfn.SINGLE(Stub))),"")</f>
        <v/>
      </c>
      <c r="J19" s="16"/>
      <c r="K19" s="33" t="s">
        <v>6</v>
      </c>
      <c r="L19" s="41"/>
      <c r="M19" s="36">
        <f>IFERROR(INDEX(Employees[Overtime Hours],Stub),"")</f>
        <v>0</v>
      </c>
      <c r="N19" s="22"/>
      <c r="P19" s="2"/>
    </row>
    <row r="20" spans="2:16" ht="16.8" customHeight="1" x14ac:dyDescent="0.25">
      <c r="B20" s="21"/>
      <c r="C20" s="33" t="s">
        <v>18</v>
      </c>
      <c r="D20" s="41"/>
      <c r="E20" s="35" t="str">
        <f>IFERROR(_xlfn.SINGLE(INDEX(#REF!,_xlfn.SINGLE(Stub))),"")</f>
        <v/>
      </c>
      <c r="F20" s="16"/>
      <c r="G20" s="33" t="s">
        <v>19</v>
      </c>
      <c r="H20" s="41"/>
      <c r="I20" s="35" t="str">
        <f>IFERROR(_xlfn.SINGLE(INDEX(#REF!,_xlfn.SINGLE(Stub))),"")</f>
        <v/>
      </c>
      <c r="J20" s="16"/>
      <c r="K20" s="33" t="s">
        <v>8</v>
      </c>
      <c r="L20" s="41"/>
      <c r="M20" s="35">
        <f>IFERROR(INDEX(Employees[Total Hourly
Pay],Stub),"")</f>
        <v>0</v>
      </c>
      <c r="N20" s="22"/>
      <c r="P20" s="2"/>
    </row>
    <row r="21" spans="2:16" ht="16.8" customHeight="1" x14ac:dyDescent="0.25">
      <c r="B21" s="21"/>
      <c r="C21" s="62" t="s">
        <v>32</v>
      </c>
      <c r="D21" s="63"/>
      <c r="E21" s="29" t="str">
        <f>IFERROR(_xlfn.SINGLE(INDEX(#REF!,_xlfn.SINGLE(Stub))),"")</f>
        <v/>
      </c>
      <c r="F21" s="16"/>
      <c r="G21" s="33" t="s">
        <v>9</v>
      </c>
      <c r="H21" s="42"/>
      <c r="I21" s="35">
        <f>IFERROR(INDEX(Employees[Federal Tax withheld],Stub),"")</f>
        <v>0</v>
      </c>
      <c r="J21" s="16"/>
      <c r="K21" s="33" t="s">
        <v>20</v>
      </c>
      <c r="L21" s="42"/>
      <c r="M21" s="35" t="str">
        <f>IFERROR(_xlfn.SINGLE(INDEX(#REF!,_xlfn.SINGLE(Stub)))  +_xlfn.SINGLE(  INDEX(Employees[Federal Tax withheld],_xlfn.SINGLE(Stub))),"")</f>
        <v/>
      </c>
      <c r="N21" s="22"/>
      <c r="P21" s="2"/>
    </row>
    <row r="22" spans="2:16" ht="16.8" customHeight="1" x14ac:dyDescent="0.3">
      <c r="B22" s="21"/>
      <c r="C22" s="64" t="s">
        <v>33</v>
      </c>
      <c r="D22" s="65"/>
      <c r="E22" s="31"/>
      <c r="F22" s="16"/>
      <c r="G22" s="30"/>
      <c r="H22" s="43"/>
      <c r="I22" s="31"/>
      <c r="J22" s="16"/>
      <c r="K22" s="30"/>
      <c r="L22" s="43"/>
      <c r="M22" s="31"/>
      <c r="N22" s="22"/>
      <c r="P22" s="2"/>
    </row>
    <row r="23" spans="2:16" ht="15.75" customHeight="1" x14ac:dyDescent="0.3">
      <c r="B23" s="21"/>
      <c r="K23" s="26" t="s">
        <v>30</v>
      </c>
      <c r="L23" s="26"/>
      <c r="M23" s="25">
        <f>IFERROR(INDEX(Employees[Net Pay],Stub),"")</f>
        <v>0</v>
      </c>
      <c r="N23" s="22"/>
      <c r="P23" s="2"/>
    </row>
    <row r="24" spans="2:16" ht="10.5" customHeight="1" thickBot="1" x14ac:dyDescent="0.35">
      <c r="B24" s="23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24"/>
      <c r="P24" s="2"/>
    </row>
    <row r="25" spans="2:16" ht="15" customHeight="1" thickBot="1" x14ac:dyDescent="0.35">
      <c r="P25" s="2"/>
    </row>
    <row r="26" spans="2:16" ht="27.75" customHeight="1" x14ac:dyDescent="0.3">
      <c r="B26" s="18"/>
      <c r="C26" s="19" t="e">
        <f>CompanyName</f>
        <v>#REF!</v>
      </c>
      <c r="D26" s="19"/>
      <c r="E26" s="17"/>
      <c r="F26" s="17"/>
      <c r="G26" s="17"/>
      <c r="H26" s="17"/>
      <c r="I26" s="17"/>
      <c r="J26" s="17"/>
      <c r="K26" s="17"/>
      <c r="L26" s="17"/>
      <c r="M26" s="17"/>
      <c r="N26" s="20"/>
      <c r="P26" s="2"/>
    </row>
    <row r="27" spans="2:16" ht="16.8" customHeight="1" x14ac:dyDescent="0.3">
      <c r="B27" s="21"/>
      <c r="C27" s="27" t="s">
        <v>31</v>
      </c>
      <c r="D27" s="61">
        <f>PeriodEnding</f>
        <v>0</v>
      </c>
      <c r="E27" s="61"/>
      <c r="F27" s="13"/>
      <c r="G27" s="27" t="s">
        <v>28</v>
      </c>
      <c r="H27" s="59">
        <f>IFERROR(INDEX(Employees[Employee Name],Stub),"")</f>
        <v>0</v>
      </c>
      <c r="I27" s="59"/>
      <c r="J27" s="14"/>
      <c r="K27" s="27" t="s">
        <v>29</v>
      </c>
      <c r="L27" s="60">
        <f>IFERROR(INDEX(Employees[ID],Stub),"")</f>
        <v>1003</v>
      </c>
      <c r="M27" s="60"/>
      <c r="N27" s="22"/>
      <c r="P27" s="2"/>
    </row>
    <row r="28" spans="2:16" ht="16.8" customHeight="1" x14ac:dyDescent="0.25">
      <c r="B28" s="21"/>
      <c r="C28" s="32" t="s">
        <v>1</v>
      </c>
      <c r="D28" s="40"/>
      <c r="E28" s="34" t="str">
        <f>IFERROR(_xlfn.SINGLE(INDEX(#REF!,_xlfn.SINGLE(Stub))),"")</f>
        <v/>
      </c>
      <c r="F28" s="15"/>
      <c r="G28" s="32" t="s">
        <v>2</v>
      </c>
      <c r="H28" s="40"/>
      <c r="I28" s="34" t="str">
        <f>IFERROR(_xlfn.SINGLE(INDEX(#REF!,_xlfn.SINGLE(Stub))),"")</f>
        <v/>
      </c>
      <c r="J28" s="15"/>
      <c r="K28" s="32" t="s">
        <v>12</v>
      </c>
      <c r="L28" s="40"/>
      <c r="M28" s="34">
        <f>IFERROR(INDEX(Employees[Reg Hours Worked],Stub),"")</f>
        <v>0</v>
      </c>
      <c r="N28" s="22"/>
      <c r="P28" s="2"/>
    </row>
    <row r="29" spans="2:16" ht="16.8" customHeight="1" x14ac:dyDescent="0.25">
      <c r="B29" s="21"/>
      <c r="C29" s="33" t="s">
        <v>13</v>
      </c>
      <c r="D29" s="41"/>
      <c r="E29" s="35">
        <f>IFERROR(INDEX(Employees[Hourly Wage],Stub),"")</f>
        <v>0</v>
      </c>
      <c r="F29" s="16"/>
      <c r="G29" s="33" t="s">
        <v>7</v>
      </c>
      <c r="H29" s="41"/>
      <c r="I29" s="35">
        <f>IFERROR(INDEX(Employees[Overtime Rate],Stub),"")</f>
        <v>0</v>
      </c>
      <c r="J29" s="16"/>
      <c r="K29" s="33" t="s">
        <v>5</v>
      </c>
      <c r="L29" s="41"/>
      <c r="M29" s="36" t="str">
        <f>IFERROR(_xlfn.SINGLE(INDEX(#REF!,_xlfn.SINGLE(Stub))),"")</f>
        <v/>
      </c>
      <c r="N29" s="22"/>
      <c r="P29" s="2"/>
    </row>
    <row r="30" spans="2:16" ht="16.8" customHeight="1" x14ac:dyDescent="0.25">
      <c r="B30" s="21"/>
      <c r="C30" s="33" t="s">
        <v>14</v>
      </c>
      <c r="D30" s="41"/>
      <c r="E30" s="35">
        <f>IFERROR(INDEX(Employees[CPP Rate],Stub)  *  INDEX(Employees[Total Hourly
Pay],Stub),"")</f>
        <v>0</v>
      </c>
      <c r="F30" s="16"/>
      <c r="G30" s="33" t="s">
        <v>15</v>
      </c>
      <c r="H30" s="41"/>
      <c r="I30" s="35">
        <f>IFERROR(INDEX(Employees[Federal
Income Tax],Stub)  *  INDEX(Employees[Total Hourly
Pay],Stub),"")</f>
        <v>0</v>
      </c>
      <c r="J30" s="16"/>
      <c r="K30" s="33" t="s">
        <v>4</v>
      </c>
      <c r="L30" s="41"/>
      <c r="M30" s="36" t="str">
        <f>IFERROR(_xlfn.SINGLE(INDEX(#REF!,_xlfn.SINGLE(Stub))),"")</f>
        <v/>
      </c>
      <c r="N30" s="22"/>
      <c r="P30" s="2"/>
    </row>
    <row r="31" spans="2:16" ht="16.8" customHeight="1" x14ac:dyDescent="0.25">
      <c r="B31" s="21"/>
      <c r="C31" s="33" t="s">
        <v>16</v>
      </c>
      <c r="D31" s="41"/>
      <c r="E31" s="35">
        <f>IFERROR(INDEX(Employees[EI Rate (Employee)],Stub)  *  INDEX(Employees[Total Hourly
Pay],Stub),"")</f>
        <v>0</v>
      </c>
      <c r="F31" s="16"/>
      <c r="G31" s="33" t="s">
        <v>17</v>
      </c>
      <c r="H31" s="41"/>
      <c r="I31" s="35" t="str">
        <f>IFERROR(_xlfn.SINGLE(INDEX(#REF!,_xlfn.SINGLE(Stub)))  *_xlfn.SINGLE(  INDEX(Employees[Total Hourly
Pay],_xlfn.SINGLE(Stub))),"")</f>
        <v/>
      </c>
      <c r="J31" s="16"/>
      <c r="K31" s="33" t="s">
        <v>6</v>
      </c>
      <c r="L31" s="41"/>
      <c r="M31" s="36">
        <f>IFERROR(INDEX(Employees[Overtime Hours],Stub),"")</f>
        <v>0</v>
      </c>
      <c r="N31" s="22"/>
      <c r="P31" s="2"/>
    </row>
    <row r="32" spans="2:16" ht="16.8" customHeight="1" x14ac:dyDescent="0.25">
      <c r="B32" s="21"/>
      <c r="C32" s="33" t="s">
        <v>18</v>
      </c>
      <c r="D32" s="41"/>
      <c r="E32" s="35" t="str">
        <f>IFERROR(_xlfn.SINGLE(INDEX(#REF!,_xlfn.SINGLE(Stub))),"")</f>
        <v/>
      </c>
      <c r="F32" s="16"/>
      <c r="G32" s="33" t="s">
        <v>19</v>
      </c>
      <c r="H32" s="41"/>
      <c r="I32" s="35" t="str">
        <f>IFERROR(_xlfn.SINGLE(INDEX(#REF!,_xlfn.SINGLE(Stub))),"")</f>
        <v/>
      </c>
      <c r="J32" s="16"/>
      <c r="K32" s="33" t="s">
        <v>8</v>
      </c>
      <c r="L32" s="41"/>
      <c r="M32" s="35">
        <f>IFERROR(INDEX(Employees[Total Hourly
Pay],Stub),"")</f>
        <v>0</v>
      </c>
      <c r="N32" s="22"/>
      <c r="P32" s="2"/>
    </row>
    <row r="33" spans="2:16" ht="16.8" customHeight="1" x14ac:dyDescent="0.25">
      <c r="B33" s="21"/>
      <c r="C33" s="62" t="s">
        <v>32</v>
      </c>
      <c r="D33" s="63"/>
      <c r="E33" s="29" t="str">
        <f>IFERROR(_xlfn.SINGLE(INDEX(#REF!,_xlfn.SINGLE(Stub))),"")</f>
        <v/>
      </c>
      <c r="F33" s="16"/>
      <c r="G33" s="33" t="s">
        <v>9</v>
      </c>
      <c r="H33" s="42"/>
      <c r="I33" s="35">
        <f>IFERROR(INDEX(Employees[Federal Tax withheld],Stub),"")</f>
        <v>0</v>
      </c>
      <c r="J33" s="16"/>
      <c r="K33" s="33" t="s">
        <v>20</v>
      </c>
      <c r="L33" s="42"/>
      <c r="M33" s="35" t="str">
        <f>IFERROR(_xlfn.SINGLE(INDEX(#REF!,_xlfn.SINGLE(Stub)))  +_xlfn.SINGLE(  INDEX(Employees[Federal Tax withheld],_xlfn.SINGLE(Stub))),"")</f>
        <v/>
      </c>
      <c r="N33" s="22"/>
      <c r="P33" s="2"/>
    </row>
    <row r="34" spans="2:16" ht="16.8" customHeight="1" x14ac:dyDescent="0.3">
      <c r="B34" s="21"/>
      <c r="C34" s="64" t="s">
        <v>33</v>
      </c>
      <c r="D34" s="65"/>
      <c r="E34" s="31"/>
      <c r="F34" s="16"/>
      <c r="G34" s="30"/>
      <c r="H34" s="43"/>
      <c r="I34" s="31"/>
      <c r="J34" s="16"/>
      <c r="K34" s="30"/>
      <c r="L34" s="43"/>
      <c r="M34" s="31"/>
      <c r="N34" s="22"/>
      <c r="P34" s="2"/>
    </row>
    <row r="35" spans="2:16" ht="15.75" customHeight="1" x14ac:dyDescent="0.3">
      <c r="B35" s="21"/>
      <c r="K35" s="26" t="s">
        <v>30</v>
      </c>
      <c r="L35" s="26"/>
      <c r="M35" s="25">
        <f>IFERROR(INDEX(Employees[Net Pay],Stub),"")</f>
        <v>0</v>
      </c>
      <c r="N35" s="22"/>
      <c r="P35" s="2"/>
    </row>
    <row r="36" spans="2:16" ht="10.5" customHeight="1" thickBot="1" x14ac:dyDescent="0.35">
      <c r="B36" s="2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24"/>
      <c r="P36" s="2"/>
    </row>
    <row r="37" spans="2:16" ht="15" customHeight="1" thickBot="1" x14ac:dyDescent="0.35">
      <c r="P37" s="2"/>
    </row>
    <row r="38" spans="2:16" ht="27.75" customHeight="1" x14ac:dyDescent="0.3">
      <c r="B38" s="18"/>
      <c r="C38" s="19" t="e">
        <f>CompanyName</f>
        <v>#REF!</v>
      </c>
      <c r="D38" s="19"/>
      <c r="E38" s="17"/>
      <c r="F38" s="17"/>
      <c r="G38" s="17"/>
      <c r="H38" s="17"/>
      <c r="I38" s="17"/>
      <c r="J38" s="17"/>
      <c r="K38" s="17"/>
      <c r="L38" s="17"/>
      <c r="M38" s="17"/>
      <c r="N38" s="20"/>
      <c r="P38" s="2"/>
    </row>
    <row r="39" spans="2:16" ht="16.8" customHeight="1" x14ac:dyDescent="0.3">
      <c r="B39" s="21"/>
      <c r="C39" s="27" t="s">
        <v>27</v>
      </c>
      <c r="D39" s="61">
        <f>PeriodEnding</f>
        <v>0</v>
      </c>
      <c r="E39" s="61"/>
      <c r="F39" s="13"/>
      <c r="G39" s="27" t="s">
        <v>28</v>
      </c>
      <c r="H39" s="59">
        <f>IFERROR(INDEX(Employees[Employee Name],Stub),"")</f>
        <v>0</v>
      </c>
      <c r="I39" s="59"/>
      <c r="J39" s="14"/>
      <c r="K39" s="27" t="s">
        <v>29</v>
      </c>
      <c r="L39" s="60">
        <f>IFERROR(INDEX(Employees[ID],Stub),"")</f>
        <v>1008</v>
      </c>
      <c r="M39" s="60"/>
      <c r="N39" s="22"/>
      <c r="P39" s="2"/>
    </row>
    <row r="40" spans="2:16" ht="16.8" customHeight="1" x14ac:dyDescent="0.25">
      <c r="B40" s="21"/>
      <c r="C40" s="32" t="s">
        <v>1</v>
      </c>
      <c r="D40" s="40"/>
      <c r="E40" s="34" t="str">
        <f>IFERROR(_xlfn.SINGLE(INDEX(#REF!,_xlfn.SINGLE(Stub))),"")</f>
        <v/>
      </c>
      <c r="F40" s="15"/>
      <c r="G40" s="32" t="s">
        <v>2</v>
      </c>
      <c r="H40" s="40"/>
      <c r="I40" s="34" t="str">
        <f>IFERROR(_xlfn.SINGLE(INDEX(#REF!,_xlfn.SINGLE(Stub))),"")</f>
        <v/>
      </c>
      <c r="J40" s="15"/>
      <c r="K40" s="32" t="s">
        <v>12</v>
      </c>
      <c r="L40" s="40"/>
      <c r="M40" s="34">
        <f>IFERROR(INDEX(Employees[Reg Hours Worked],Stub),"")</f>
        <v>0</v>
      </c>
      <c r="N40" s="22"/>
      <c r="P40" s="2"/>
    </row>
    <row r="41" spans="2:16" ht="16.8" customHeight="1" x14ac:dyDescent="0.25">
      <c r="B41" s="21"/>
      <c r="C41" s="33" t="s">
        <v>13</v>
      </c>
      <c r="D41" s="41"/>
      <c r="E41" s="35">
        <f>IFERROR(INDEX(Employees[Hourly Wage],Stub),"")</f>
        <v>0</v>
      </c>
      <c r="F41" s="16"/>
      <c r="G41" s="33" t="s">
        <v>7</v>
      </c>
      <c r="H41" s="41"/>
      <c r="I41" s="35">
        <f>IFERROR(INDEX(Employees[Overtime Rate],Stub),"")</f>
        <v>0</v>
      </c>
      <c r="J41" s="16"/>
      <c r="K41" s="33" t="s">
        <v>5</v>
      </c>
      <c r="L41" s="41"/>
      <c r="M41" s="36" t="str">
        <f>IFERROR(_xlfn.SINGLE(INDEX(#REF!,_xlfn.SINGLE(Stub))),"")</f>
        <v/>
      </c>
      <c r="N41" s="22"/>
      <c r="P41" s="2"/>
    </row>
    <row r="42" spans="2:16" ht="16.8" customHeight="1" x14ac:dyDescent="0.25">
      <c r="B42" s="21"/>
      <c r="C42" s="33" t="s">
        <v>14</v>
      </c>
      <c r="D42" s="41"/>
      <c r="E42" s="35">
        <f>IFERROR(INDEX(Employees[CPP Rate],Stub)  *  INDEX(Employees[Total Hourly
Pay],Stub),"")</f>
        <v>0</v>
      </c>
      <c r="F42" s="16"/>
      <c r="G42" s="33" t="s">
        <v>15</v>
      </c>
      <c r="H42" s="41"/>
      <c r="I42" s="35">
        <f>IFERROR(INDEX(Employees[Federal
Income Tax],Stub)  *  INDEX(Employees[Total Hourly
Pay],Stub),"")</f>
        <v>0</v>
      </c>
      <c r="J42" s="16"/>
      <c r="K42" s="33" t="s">
        <v>4</v>
      </c>
      <c r="L42" s="41"/>
      <c r="M42" s="36" t="str">
        <f>IFERROR(_xlfn.SINGLE(INDEX(#REF!,_xlfn.SINGLE(Stub))),"")</f>
        <v/>
      </c>
      <c r="N42" s="22"/>
      <c r="P42" s="2"/>
    </row>
    <row r="43" spans="2:16" ht="16.8" customHeight="1" x14ac:dyDescent="0.25">
      <c r="B43" s="21"/>
      <c r="C43" s="33" t="s">
        <v>16</v>
      </c>
      <c r="D43" s="41"/>
      <c r="E43" s="35">
        <f>IFERROR(INDEX(Employees[EI Rate (Employee)],Stub)  *  INDEX(Employees[Total Hourly
Pay],Stub),"")</f>
        <v>0</v>
      </c>
      <c r="F43" s="16"/>
      <c r="G43" s="33" t="s">
        <v>17</v>
      </c>
      <c r="H43" s="41"/>
      <c r="I43" s="35" t="str">
        <f>IFERROR(_xlfn.SINGLE(INDEX(#REF!,_xlfn.SINGLE(Stub)))  *_xlfn.SINGLE(  INDEX(Employees[Total Hourly
Pay],_xlfn.SINGLE(Stub))),"")</f>
        <v/>
      </c>
      <c r="J43" s="16"/>
      <c r="K43" s="33" t="s">
        <v>6</v>
      </c>
      <c r="L43" s="41"/>
      <c r="M43" s="36">
        <f>IFERROR(INDEX(Employees[Overtime Hours],Stub),"")</f>
        <v>0</v>
      </c>
      <c r="N43" s="22"/>
      <c r="P43" s="2"/>
    </row>
    <row r="44" spans="2:16" ht="16.8" customHeight="1" x14ac:dyDescent="0.25">
      <c r="B44" s="21"/>
      <c r="C44" s="33" t="s">
        <v>18</v>
      </c>
      <c r="D44" s="41"/>
      <c r="E44" s="35" t="str">
        <f>IFERROR(_xlfn.SINGLE(INDEX(#REF!,_xlfn.SINGLE(Stub))),"")</f>
        <v/>
      </c>
      <c r="F44" s="16"/>
      <c r="G44" s="33" t="s">
        <v>19</v>
      </c>
      <c r="H44" s="41"/>
      <c r="I44" s="35" t="str">
        <f>IFERROR(_xlfn.SINGLE(INDEX(#REF!,_xlfn.SINGLE(Stub))),"")</f>
        <v/>
      </c>
      <c r="J44" s="16"/>
      <c r="K44" s="33" t="s">
        <v>8</v>
      </c>
      <c r="L44" s="41"/>
      <c r="M44" s="35">
        <f>IFERROR(INDEX(Employees[Total Hourly
Pay],Stub),"")</f>
        <v>0</v>
      </c>
      <c r="N44" s="22"/>
      <c r="P44" s="2"/>
    </row>
    <row r="45" spans="2:16" ht="16.8" customHeight="1" x14ac:dyDescent="0.25">
      <c r="B45" s="21"/>
      <c r="C45" s="62" t="s">
        <v>32</v>
      </c>
      <c r="D45" s="63"/>
      <c r="E45" s="29" t="str">
        <f>IFERROR(_xlfn.SINGLE(INDEX(#REF!,_xlfn.SINGLE(Stub))),"")</f>
        <v/>
      </c>
      <c r="F45" s="16"/>
      <c r="G45" s="33" t="s">
        <v>9</v>
      </c>
      <c r="H45" s="42"/>
      <c r="I45" s="35">
        <f>IFERROR(INDEX(Employees[Federal Tax withheld],Stub),"")</f>
        <v>0</v>
      </c>
      <c r="J45" s="16"/>
      <c r="K45" s="33" t="s">
        <v>20</v>
      </c>
      <c r="L45" s="42"/>
      <c r="M45" s="35" t="str">
        <f>IFERROR(_xlfn.SINGLE(INDEX(#REF!,_xlfn.SINGLE(Stub)))  +_xlfn.SINGLE(  INDEX(Employees[Federal Tax withheld],_xlfn.SINGLE(Stub))),"")</f>
        <v/>
      </c>
      <c r="N45" s="22"/>
      <c r="P45" s="2"/>
    </row>
    <row r="46" spans="2:16" ht="16.8" customHeight="1" x14ac:dyDescent="0.3">
      <c r="B46" s="21"/>
      <c r="C46" s="64" t="s">
        <v>33</v>
      </c>
      <c r="D46" s="65"/>
      <c r="E46" s="31"/>
      <c r="F46" s="16"/>
      <c r="G46" s="30"/>
      <c r="H46" s="43"/>
      <c r="I46" s="31"/>
      <c r="J46" s="16"/>
      <c r="K46" s="30"/>
      <c r="L46" s="43"/>
      <c r="M46" s="31"/>
      <c r="N46" s="22"/>
      <c r="P46" s="2"/>
    </row>
    <row r="47" spans="2:16" ht="15.75" customHeight="1" x14ac:dyDescent="0.3">
      <c r="B47" s="21"/>
      <c r="K47" s="26" t="s">
        <v>30</v>
      </c>
      <c r="L47" s="26"/>
      <c r="M47" s="25">
        <f>IFERROR(INDEX(Employees[Net Pay],Stub),"")</f>
        <v>0</v>
      </c>
      <c r="N47" s="22"/>
      <c r="P47" s="2"/>
    </row>
    <row r="48" spans="2:16" ht="10.5" customHeight="1" thickBot="1" x14ac:dyDescent="0.35">
      <c r="B48" s="23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24"/>
      <c r="P48" s="2"/>
    </row>
    <row r="49" ht="15" customHeight="1" x14ac:dyDescent="0.3"/>
  </sheetData>
  <mergeCells count="20">
    <mergeCell ref="C46:D46"/>
    <mergeCell ref="C33:D33"/>
    <mergeCell ref="C34:D34"/>
    <mergeCell ref="C21:D21"/>
    <mergeCell ref="C22:D22"/>
    <mergeCell ref="D3:E3"/>
    <mergeCell ref="D15:E15"/>
    <mergeCell ref="D27:E27"/>
    <mergeCell ref="D39:E39"/>
    <mergeCell ref="C45:D45"/>
    <mergeCell ref="C9:D9"/>
    <mergeCell ref="C10:D10"/>
    <mergeCell ref="H3:I3"/>
    <mergeCell ref="H15:I15"/>
    <mergeCell ref="H27:I27"/>
    <mergeCell ref="H39:I39"/>
    <mergeCell ref="L39:M39"/>
    <mergeCell ref="L27:M27"/>
    <mergeCell ref="L15:M15"/>
    <mergeCell ref="L3:M3"/>
  </mergeCells>
  <printOptions horizontalCentered="1"/>
  <pageMargins left="0.25" right="0.25" top="0.5" bottom="0.5" header="0.3" footer="0.3"/>
  <pageSetup scale="86" fitToWidth="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E16B4335-69EE-4932-AE69-C68F7AAA65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Payroll Input</vt:lpstr>
      <vt:lpstr>Sheet1</vt:lpstr>
      <vt:lpstr>stubs_template</vt:lpstr>
      <vt:lpstr>PeriodEnding</vt:lpstr>
      <vt:lpstr>'Payroll Input'!Print_Titles</vt:lpstr>
      <vt:lpstr>StubStruc</vt:lpstr>
      <vt:lpstr>ThePage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/>
  <cp:lastModifiedBy/>
  <dcterms:modified xsi:type="dcterms:W3CDTF">2025-10-15T18:52:49Z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TC029300449991</vt:lpwstr>
  </property>
</Properties>
</file>